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6CC34C14-97CA-4F9C-AEAF-5B906CAD1B59}" xr6:coauthVersionLast="36" xr6:coauthVersionMax="36" xr10:uidLastSave="{00000000-0000-0000-0000-000000000000}"/>
  <bookViews>
    <workbookView xWindow="0" yWindow="0" windowWidth="28800" windowHeight="12120" tabRatio="711" xr2:uid="{6930EDB5-0FB3-45AA-8D79-D29002E42F80}"/>
  </bookViews>
  <sheets>
    <sheet name="Genel" sheetId="1" r:id="rId1"/>
    <sheet name="Branş Bazlı Analiz" sheetId="2" r:id="rId2"/>
    <sheet name="Karşılaştırmalı Prim Üretimi" sheetId="3" r:id="rId3"/>
    <sheet name="Hayatdışı" sheetId="4" r:id="rId4"/>
    <sheet name="Hayat" sheetId="5" r:id="rId5"/>
    <sheet name="Kaza" sheetId="6" r:id="rId6"/>
    <sheet name="Hastalık-Sağlık" sheetId="7" r:id="rId7"/>
    <sheet name="Kara Araçları" sheetId="8" r:id="rId8"/>
    <sheet name="Kasko" sheetId="9" r:id="rId9"/>
    <sheet name="Raylı Araçlar" sheetId="10" r:id="rId10"/>
    <sheet name="Hava Araçları" sheetId="11" r:id="rId11"/>
    <sheet name="Su Araçları" sheetId="12" r:id="rId12"/>
    <sheet name="Nakliyat" sheetId="13" r:id="rId13"/>
    <sheet name="Yangın ve Doğal Afetler" sheetId="14" r:id="rId14"/>
    <sheet name="Genel Zararlar" sheetId="15" r:id="rId15"/>
    <sheet name="Kara Araçları Sorumluluk" sheetId="16" r:id="rId16"/>
    <sheet name="Trafik" sheetId="17" r:id="rId17"/>
    <sheet name="Hava Araçları Sorumluluk" sheetId="18" r:id="rId18"/>
    <sheet name="Su Araçları Sorumluluk" sheetId="19" r:id="rId19"/>
    <sheet name="Genel Sorumluluk" sheetId="20" r:id="rId20"/>
    <sheet name="Kredi" sheetId="21" r:id="rId21"/>
    <sheet name="Kefalet" sheetId="22" r:id="rId22"/>
    <sheet name="Finansal Kayıplar" sheetId="23" r:id="rId23"/>
    <sheet name="Hukuksal Koruma" sheetId="24" r:id="rId24"/>
    <sheet name="Destek" sheetId="25" r:id="rId25"/>
    <sheet name="Dev.Dest.Tarım Sigortaları" sheetId="26" r:id="rId26"/>
    <sheet name="Mühendislik Sigortaları" sheetId="27" r:id="rId27"/>
    <sheet name="H-Hayat Toplam" sheetId="28" r:id="rId28"/>
    <sheet name="H-Hastalık Sağlık" sheetId="29" r:id="rId29"/>
    <sheet name="Hayat Grubu Toplam" sheetId="30" r:id="rId30"/>
    <sheet name="Direkt" sheetId="31" r:id="rId31"/>
    <sheet name="Endirekt" sheetId="32" r:id="rId32"/>
    <sheet name="Toplam" sheetId="33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MO_UniqueIdentifier" hidden="1">"'d96a60d8-08b9-4587-ae71-196efdd5e809'"</definedName>
    <definedName name="_Fill" hidden="1">#REF!</definedName>
    <definedName name="_Order1" hidden="1">0</definedName>
    <definedName name="_Order2" hidden="1">0</definedName>
    <definedName name="_xlnm._FilterDatabase" localSheetId="1" hidden="1">'Branş Bazlı Analiz'!$C$1:$C$79</definedName>
    <definedName name="_xlnm._FilterDatabase" localSheetId="24" hidden="1">Destek!$C$1:$C$79</definedName>
    <definedName name="_xlnm._FilterDatabase" localSheetId="25" hidden="1">'Dev.Dest.Tarım Sigortaları'!$C$1:$C$79</definedName>
    <definedName name="_xlnm._FilterDatabase" localSheetId="30" hidden="1">Direkt!$C$1:$C$79</definedName>
    <definedName name="_xlnm._FilterDatabase" localSheetId="31" hidden="1">Endirekt!$C$1:$C$79</definedName>
    <definedName name="_xlnm._FilterDatabase" localSheetId="22" hidden="1">'Finansal Kayıplar'!$C$1:$C$79</definedName>
    <definedName name="_xlnm._FilterDatabase" localSheetId="0" hidden="1">Genel!#REF!</definedName>
    <definedName name="_xlnm._FilterDatabase" localSheetId="19" hidden="1">'Genel Sorumluluk'!$C$1:$C$79</definedName>
    <definedName name="_xlnm._FilterDatabase" localSheetId="14" hidden="1">'Genel Zararlar'!$C$1:$C$79</definedName>
    <definedName name="_xlnm._FilterDatabase" localSheetId="6" hidden="1">'Hastalık-Sağlık'!$C$1:$C$79</definedName>
    <definedName name="_xlnm._FilterDatabase" localSheetId="10" hidden="1">'Hava Araçları'!$C$1:$C$79</definedName>
    <definedName name="_xlnm._FilterDatabase" localSheetId="17" hidden="1">'Hava Araçları Sorumluluk'!$C$1:$C$79</definedName>
    <definedName name="_xlnm._FilterDatabase" localSheetId="4" hidden="1">Hayat!$C$1:$C$79</definedName>
    <definedName name="_xlnm._FilterDatabase" localSheetId="29" hidden="1">'Hayat Grubu Toplam'!$C$1:$C$79</definedName>
    <definedName name="_xlnm._FilterDatabase" localSheetId="3" hidden="1">Hayatdışı!$C$1:$C$79</definedName>
    <definedName name="_xlnm._FilterDatabase" localSheetId="28" hidden="1">'H-Hastalık Sağlık'!$C$1:$C$79</definedName>
    <definedName name="_xlnm._FilterDatabase" localSheetId="27" hidden="1">'H-Hayat Toplam'!$C$1:$C$79</definedName>
    <definedName name="_xlnm._FilterDatabase" localSheetId="23" hidden="1">'Hukuksal Koruma'!$C$1:$C$79</definedName>
    <definedName name="_xlnm._FilterDatabase" localSheetId="7" hidden="1">'Kara Araçları'!$C$1:$C$79</definedName>
    <definedName name="_xlnm._FilterDatabase" localSheetId="15" hidden="1">'Kara Araçları Sorumluluk'!$C$1:$C$79</definedName>
    <definedName name="_xlnm._FilterDatabase" localSheetId="2" hidden="1">'Karşılaştırmalı Prim Üretimi'!#REF!</definedName>
    <definedName name="_xlnm._FilterDatabase" localSheetId="8" hidden="1">Kasko!$C$1:$C$79</definedName>
    <definedName name="_xlnm._FilterDatabase" localSheetId="5" hidden="1">Kaza!$C$1:$C$79</definedName>
    <definedName name="_xlnm._FilterDatabase" localSheetId="21" hidden="1">Kefalet!$C$1:$C$79</definedName>
    <definedName name="_xlnm._FilterDatabase" localSheetId="20" hidden="1">Kredi!$C$1:$C$79</definedName>
    <definedName name="_xlnm._FilterDatabase" localSheetId="26" hidden="1">'Mühendislik Sigortaları'!$C$1:$C$79</definedName>
    <definedName name="_xlnm._FilterDatabase" localSheetId="12" hidden="1">Nakliyat!$C$1:$C$79</definedName>
    <definedName name="_xlnm._FilterDatabase" localSheetId="9" hidden="1">'Raylı Araçlar'!$C$1:$C$79</definedName>
    <definedName name="_xlnm._FilterDatabase" localSheetId="11" hidden="1">'Su Araçları'!$C$1:$C$79</definedName>
    <definedName name="_xlnm._FilterDatabase" localSheetId="18" hidden="1">'Su Araçları Sorumluluk'!$C$1:$C$79</definedName>
    <definedName name="_xlnm._FilterDatabase" localSheetId="32" hidden="1">Toplam!$C$1:$C$79</definedName>
    <definedName name="_xlnm._FilterDatabase" localSheetId="16" hidden="1">Trafik!$C$1:$C$79</definedName>
    <definedName name="_xlnm._FilterDatabase" localSheetId="13" hidden="1">'Yangın ve Doğal Afetler'!$C$1:$C$79</definedName>
    <definedName name="Araç_Tipi">'[1]Genel (5)'!$JH$3:$JH$18</definedName>
    <definedName name="Araç_Tipi_2">'[1]Genel (6)'!$JB$3:$JB$18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'Branş Bazlı Analiz'!$CQ$3:$CQ$95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20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localSheetId="20" hidden="1">#REF!,#REF!</definedName>
    <definedName name="Z_B066FA3D_FBDA_11D7_B2FF_000102284AA0_.wvu.Cols" hidden="1">#REF!,#REF!</definedName>
    <definedName name="Z_B066FA3D_FBDA_11D7_B2FF_000102284AA0_.wvu.FilterData" localSheetId="20" hidden="1">#REF!</definedName>
    <definedName name="Z_B066FA3D_FBDA_11D7_B2FF_000102284AA0_.wvu.FilterData" hidden="1">#REF!</definedName>
    <definedName name="Z_B066FA3D_FBDA_11D7_B2FF_000102284AA0_.wvu.PrintArea" localSheetId="20" hidden="1">#REF!</definedName>
    <definedName name="Z_B066FA3D_FBDA_11D7_B2FF_000102284AA0_.wvu.PrintArea" hidden="1">#REF!</definedName>
    <definedName name="Z_B066FA3D_FBDA_11D7_B2FF_000102284AA0_.wvu.Rows" localSheetId="20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9" l="1"/>
  <c r="I66" i="29"/>
  <c r="L57" i="29"/>
  <c r="D49" i="29"/>
  <c r="G40" i="29"/>
  <c r="J31" i="29"/>
  <c r="M22" i="29"/>
  <c r="F11" i="29"/>
  <c r="E67" i="28"/>
  <c r="E35" i="28"/>
  <c r="D75" i="27"/>
  <c r="D59" i="27"/>
  <c r="D43" i="27"/>
  <c r="D27" i="27"/>
  <c r="D11" i="27"/>
  <c r="E70" i="26"/>
  <c r="F61" i="26"/>
  <c r="G52" i="26"/>
  <c r="H43" i="26"/>
  <c r="I34" i="26"/>
  <c r="J25" i="26"/>
  <c r="D15" i="26"/>
  <c r="E76" i="25"/>
  <c r="E60" i="25"/>
  <c r="E44" i="25"/>
  <c r="E28" i="25"/>
  <c r="E12" i="25"/>
  <c r="D56" i="24"/>
  <c r="D24" i="24"/>
  <c r="F73" i="23"/>
  <c r="K66" i="23"/>
  <c r="H59" i="23"/>
  <c r="E52" i="23"/>
  <c r="J45" i="23"/>
  <c r="G38" i="23"/>
  <c r="D31" i="23"/>
  <c r="L23" i="23"/>
  <c r="I16" i="23"/>
  <c r="F9" i="23"/>
  <c r="G67" i="22"/>
  <c r="G51" i="22"/>
  <c r="G35" i="22"/>
  <c r="G19" i="22"/>
  <c r="J76" i="30"/>
  <c r="J68" i="30"/>
  <c r="J60" i="30"/>
  <c r="J52" i="30"/>
  <c r="J44" i="30"/>
  <c r="J36" i="30"/>
  <c r="J28" i="30"/>
  <c r="J20" i="30"/>
  <c r="J12" i="30"/>
  <c r="F72" i="29"/>
  <c r="I63" i="29"/>
  <c r="L54" i="29"/>
  <c r="D46" i="29"/>
  <c r="G37" i="29"/>
  <c r="J28" i="29"/>
  <c r="M19" i="29"/>
  <c r="F8" i="29"/>
  <c r="D51" i="28"/>
  <c r="D19" i="28"/>
  <c r="E68" i="27"/>
  <c r="E52" i="27"/>
  <c r="E36" i="27"/>
  <c r="E20" i="27"/>
  <c r="G75" i="26"/>
  <c r="H66" i="26"/>
  <c r="I57" i="26"/>
  <c r="J48" i="26"/>
  <c r="D38" i="26"/>
  <c r="E29" i="26"/>
  <c r="F20" i="26"/>
  <c r="G11" i="26"/>
  <c r="D68" i="25"/>
  <c r="D52" i="25"/>
  <c r="D36" i="25"/>
  <c r="D20" i="25"/>
  <c r="D76" i="23"/>
  <c r="L68" i="23"/>
  <c r="I61" i="23"/>
  <c r="F54" i="23"/>
  <c r="K47" i="23"/>
  <c r="H40" i="23"/>
  <c r="E33" i="23"/>
  <c r="J26" i="23"/>
  <c r="G19" i="23"/>
  <c r="D12" i="23"/>
  <c r="F71" i="22"/>
  <c r="F55" i="22"/>
  <c r="F39" i="22"/>
  <c r="F23" i="22"/>
  <c r="F7" i="22"/>
  <c r="I70" i="30"/>
  <c r="I62" i="30"/>
  <c r="I54" i="30"/>
  <c r="I46" i="30"/>
  <c r="I38" i="30"/>
  <c r="I30" i="30"/>
  <c r="I22" i="30"/>
  <c r="I14" i="30"/>
  <c r="I76" i="29"/>
  <c r="L67" i="29"/>
  <c r="D59" i="29"/>
  <c r="G50" i="29"/>
  <c r="J41" i="29"/>
  <c r="M32" i="29"/>
  <c r="F21" i="29"/>
  <c r="I12" i="29"/>
  <c r="D64" i="28"/>
  <c r="D32" i="28"/>
  <c r="F73" i="27"/>
  <c r="F57" i="27"/>
  <c r="F41" i="27"/>
  <c r="F25" i="27"/>
  <c r="F9" i="27"/>
  <c r="D69" i="26"/>
  <c r="E60" i="26"/>
  <c r="F51" i="26"/>
  <c r="G42" i="26"/>
  <c r="H33" i="26"/>
  <c r="I24" i="26"/>
  <c r="I74" i="29"/>
  <c r="L73" i="29"/>
  <c r="D65" i="29"/>
  <c r="G56" i="29"/>
  <c r="J47" i="29"/>
  <c r="M38" i="29"/>
  <c r="F27" i="29"/>
  <c r="I18" i="29"/>
  <c r="L9" i="29"/>
  <c r="E59" i="28"/>
  <c r="E27" i="28"/>
  <c r="D71" i="27"/>
  <c r="D55" i="27"/>
  <c r="D39" i="27"/>
  <c r="D23" i="27"/>
  <c r="D7" i="27"/>
  <c r="G68" i="26"/>
  <c r="H59" i="26"/>
  <c r="I50" i="26"/>
  <c r="J41" i="26"/>
  <c r="D31" i="26"/>
  <c r="E22" i="26"/>
  <c r="F13" i="26"/>
  <c r="E72" i="25"/>
  <c r="E56" i="25"/>
  <c r="E40" i="25"/>
  <c r="E24" i="25"/>
  <c r="E8" i="25"/>
  <c r="D48" i="24"/>
  <c r="D16" i="24"/>
  <c r="L71" i="23"/>
  <c r="I64" i="23"/>
  <c r="F57" i="23"/>
  <c r="K50" i="23"/>
  <c r="H43" i="23"/>
  <c r="E36" i="23"/>
  <c r="J29" i="23"/>
  <c r="G22" i="23"/>
  <c r="D15" i="23"/>
  <c r="L7" i="23"/>
  <c r="G63" i="22"/>
  <c r="G47" i="22"/>
  <c r="G31" i="22"/>
  <c r="G15" i="22"/>
  <c r="J74" i="30"/>
  <c r="J66" i="30"/>
  <c r="J58" i="30"/>
  <c r="J50" i="30"/>
  <c r="J42" i="30"/>
  <c r="J34" i="30"/>
  <c r="J26" i="30"/>
  <c r="J18" i="30"/>
  <c r="J10" i="30"/>
  <c r="L70" i="29"/>
  <c r="D62" i="29"/>
  <c r="G53" i="29"/>
  <c r="J44" i="29"/>
  <c r="M35" i="29"/>
  <c r="F24" i="29"/>
  <c r="I15" i="29"/>
  <c r="D75" i="28"/>
  <c r="D43" i="28"/>
  <c r="D11" i="28"/>
  <c r="E64" i="27"/>
  <c r="E48" i="27"/>
  <c r="E32" i="27"/>
  <c r="E16" i="27"/>
  <c r="I73" i="26"/>
  <c r="J64" i="26"/>
  <c r="D54" i="26"/>
  <c r="E45" i="26"/>
  <c r="F36" i="26"/>
  <c r="G27" i="26"/>
  <c r="H18" i="26"/>
  <c r="I9" i="26"/>
  <c r="D64" i="25"/>
  <c r="D48" i="25"/>
  <c r="D32" i="25"/>
  <c r="D16" i="25"/>
  <c r="J74" i="23"/>
  <c r="G67" i="23"/>
  <c r="D60" i="23"/>
  <c r="L52" i="23"/>
  <c r="I45" i="23"/>
  <c r="F38" i="23"/>
  <c r="K31" i="23"/>
  <c r="H24" i="23"/>
  <c r="E17" i="23"/>
  <c r="J10" i="23"/>
  <c r="F67" i="22"/>
  <c r="F51" i="22"/>
  <c r="F35" i="22"/>
  <c r="F19" i="22"/>
  <c r="I76" i="30"/>
  <c r="I68" i="30"/>
  <c r="I60" i="30"/>
  <c r="I52" i="30"/>
  <c r="I44" i="30"/>
  <c r="I36" i="30"/>
  <c r="I28" i="30"/>
  <c r="I20" i="30"/>
  <c r="I12" i="30"/>
  <c r="D75" i="29"/>
  <c r="G66" i="29"/>
  <c r="J57" i="29"/>
  <c r="M48" i="29"/>
  <c r="F37" i="29"/>
  <c r="I28" i="29"/>
  <c r="L19" i="29"/>
  <c r="D11" i="29"/>
  <c r="D56" i="28"/>
  <c r="D24" i="28"/>
  <c r="F69" i="27"/>
  <c r="F53" i="27"/>
  <c r="F37" i="27"/>
  <c r="F21" i="27"/>
  <c r="E76" i="26"/>
  <c r="F67" i="26"/>
  <c r="G58" i="26"/>
  <c r="H49" i="26"/>
  <c r="I40" i="26"/>
  <c r="J31" i="26"/>
  <c r="D21" i="26"/>
  <c r="E12" i="26"/>
  <c r="D67" i="24"/>
  <c r="D35" i="24"/>
  <c r="D73" i="29"/>
  <c r="G64" i="29"/>
  <c r="J55" i="29"/>
  <c r="M46" i="29"/>
  <c r="F35" i="29"/>
  <c r="I26" i="29"/>
  <c r="L17" i="29"/>
  <c r="D9" i="29"/>
  <c r="D54" i="28"/>
  <c r="D22" i="28"/>
  <c r="F68" i="27"/>
  <c r="F52" i="27"/>
  <c r="F36" i="27"/>
  <c r="F20" i="27"/>
  <c r="G76" i="26"/>
  <c r="H67" i="26"/>
  <c r="I58" i="26"/>
  <c r="J49" i="26"/>
  <c r="D39" i="26"/>
  <c r="E30" i="26"/>
  <c r="F21" i="26"/>
  <c r="G12" i="26"/>
  <c r="E70" i="25"/>
  <c r="E54" i="25"/>
  <c r="E38" i="25"/>
  <c r="E22" i="25"/>
  <c r="D76" i="24"/>
  <c r="D44" i="24"/>
  <c r="D12" i="24"/>
  <c r="D71" i="23"/>
  <c r="L63" i="23"/>
  <c r="I56" i="23"/>
  <c r="F49" i="23"/>
  <c r="K42" i="23"/>
  <c r="H35" i="23"/>
  <c r="E28" i="23"/>
  <c r="J21" i="23"/>
  <c r="G14" i="23"/>
  <c r="D7" i="23"/>
  <c r="E62" i="22"/>
  <c r="E46" i="22"/>
  <c r="E30" i="22"/>
  <c r="E14" i="22"/>
  <c r="J73" i="30"/>
  <c r="J65" i="30"/>
  <c r="J57" i="30"/>
  <c r="J49" i="30"/>
  <c r="J41" i="30"/>
  <c r="J33" i="30"/>
  <c r="J25" i="30"/>
  <c r="J17" i="30"/>
  <c r="J9" i="30"/>
  <c r="D70" i="29"/>
  <c r="G61" i="29"/>
  <c r="J52" i="29"/>
  <c r="M43" i="29"/>
  <c r="F32" i="29"/>
  <c r="I23" i="29"/>
  <c r="L14" i="29"/>
  <c r="E72" i="28"/>
  <c r="E40" i="28"/>
  <c r="E8" i="28"/>
  <c r="G61" i="27"/>
  <c r="G45" i="27"/>
  <c r="G29" i="27"/>
  <c r="G13" i="27"/>
  <c r="J72" i="26"/>
  <c r="D62" i="26"/>
  <c r="E53" i="26"/>
  <c r="F44" i="26"/>
  <c r="G35" i="26"/>
  <c r="H26" i="26"/>
  <c r="I17" i="26"/>
  <c r="J8" i="26"/>
  <c r="D62" i="25"/>
  <c r="D46" i="25"/>
  <c r="D30" i="25"/>
  <c r="D14" i="25"/>
  <c r="E73" i="23"/>
  <c r="J66" i="23"/>
  <c r="G59" i="23"/>
  <c r="D52" i="23"/>
  <c r="L44" i="23"/>
  <c r="I37" i="23"/>
  <c r="F30" i="23"/>
  <c r="K23" i="23"/>
  <c r="H16" i="23"/>
  <c r="E9" i="23"/>
  <c r="D66" i="22"/>
  <c r="D50" i="22"/>
  <c r="D34" i="22"/>
  <c r="D18" i="22"/>
  <c r="I75" i="30"/>
  <c r="I67" i="30"/>
  <c r="I59" i="30"/>
  <c r="I51" i="30"/>
  <c r="I43" i="30"/>
  <c r="I35" i="30"/>
  <c r="I27" i="30"/>
  <c r="I19" i="30"/>
  <c r="I11" i="30"/>
  <c r="G74" i="29"/>
  <c r="J65" i="29"/>
  <c r="M56" i="29"/>
  <c r="F45" i="29"/>
  <c r="I36" i="29"/>
  <c r="L27" i="29"/>
  <c r="D19" i="29"/>
  <c r="G10" i="29"/>
  <c r="E53" i="28"/>
  <c r="E21" i="28"/>
  <c r="D68" i="27"/>
  <c r="D52" i="27"/>
  <c r="D36" i="27"/>
  <c r="D20" i="27"/>
  <c r="F75" i="26"/>
  <c r="G66" i="26"/>
  <c r="H57" i="26"/>
  <c r="I48" i="26"/>
  <c r="J39" i="26"/>
  <c r="D29" i="26"/>
  <c r="E20" i="26"/>
  <c r="F11" i="26"/>
  <c r="G72" i="29"/>
  <c r="J63" i="29"/>
  <c r="M54" i="29"/>
  <c r="F43" i="29"/>
  <c r="I34" i="29"/>
  <c r="L25" i="29"/>
  <c r="D17" i="29"/>
  <c r="G8" i="29"/>
  <c r="E51" i="28"/>
  <c r="E19" i="28"/>
  <c r="D67" i="27"/>
  <c r="D51" i="27"/>
  <c r="D35" i="27"/>
  <c r="D19" i="27"/>
  <c r="H75" i="26"/>
  <c r="I66" i="26"/>
  <c r="J57" i="26"/>
  <c r="D47" i="26"/>
  <c r="E38" i="26"/>
  <c r="F29" i="26"/>
  <c r="G20" i="26"/>
  <c r="H11" i="26"/>
  <c r="E68" i="25"/>
  <c r="E52" i="25"/>
  <c r="E36" i="25"/>
  <c r="E20" i="25"/>
  <c r="D72" i="24"/>
  <c r="D40" i="24"/>
  <c r="D8" i="24"/>
  <c r="G70" i="23"/>
  <c r="D63" i="23"/>
  <c r="L55" i="23"/>
  <c r="I48" i="23"/>
  <c r="F41" i="23"/>
  <c r="K34" i="23"/>
  <c r="H27" i="23"/>
  <c r="E20" i="23"/>
  <c r="J13" i="23"/>
  <c r="G75" i="22"/>
  <c r="G59" i="22"/>
  <c r="G43" i="22"/>
  <c r="G27" i="22"/>
  <c r="G11" i="22"/>
  <c r="J72" i="30"/>
  <c r="J64" i="30"/>
  <c r="J56" i="30"/>
  <c r="J48" i="30"/>
  <c r="J40" i="30"/>
  <c r="J32" i="30"/>
  <c r="J24" i="30"/>
  <c r="J16" i="30"/>
  <c r="J8" i="30"/>
  <c r="G69" i="29"/>
  <c r="J60" i="29"/>
  <c r="M51" i="29"/>
  <c r="F40" i="29"/>
  <c r="I31" i="29"/>
  <c r="L22" i="29"/>
  <c r="D14" i="29"/>
  <c r="D67" i="28"/>
  <c r="D35" i="28"/>
  <c r="E76" i="27"/>
  <c r="E60" i="27"/>
  <c r="E44" i="27"/>
  <c r="E28" i="27"/>
  <c r="E12" i="27"/>
  <c r="D70" i="26"/>
  <c r="E61" i="26"/>
  <c r="F52" i="26"/>
  <c r="G43" i="26"/>
  <c r="H34" i="26"/>
  <c r="I25" i="26"/>
  <c r="J16" i="26"/>
  <c r="D76" i="25"/>
  <c r="D60" i="25"/>
  <c r="D44" i="25"/>
  <c r="D28" i="25"/>
  <c r="D12" i="25"/>
  <c r="H72" i="23"/>
  <c r="E65" i="23"/>
  <c r="J58" i="23"/>
  <c r="G51" i="23"/>
  <c r="D44" i="23"/>
  <c r="L36" i="23"/>
  <c r="I29" i="23"/>
  <c r="F22" i="23"/>
  <c r="K15" i="23"/>
  <c r="H8" i="23"/>
  <c r="F63" i="22"/>
  <c r="F47" i="22"/>
  <c r="F31" i="22"/>
  <c r="F15" i="22"/>
  <c r="I74" i="30"/>
  <c r="I66" i="30"/>
  <c r="I58" i="30"/>
  <c r="I50" i="30"/>
  <c r="I42" i="30"/>
  <c r="I34" i="30"/>
  <c r="I26" i="30"/>
  <c r="I18" i="30"/>
  <c r="I10" i="30"/>
  <c r="J73" i="29"/>
  <c r="M64" i="29"/>
  <c r="F53" i="29"/>
  <c r="I44" i="29"/>
  <c r="L35" i="29"/>
  <c r="D27" i="29"/>
  <c r="G18" i="29"/>
  <c r="J9" i="29"/>
  <c r="D48" i="28"/>
  <c r="D16" i="28"/>
  <c r="F65" i="27"/>
  <c r="F49" i="27"/>
  <c r="F33" i="27"/>
  <c r="F17" i="27"/>
  <c r="G74" i="26"/>
  <c r="H65" i="26"/>
  <c r="I56" i="26"/>
  <c r="J47" i="26"/>
  <c r="D37" i="26"/>
  <c r="E28" i="26"/>
  <c r="F19" i="26"/>
  <c r="G10" i="26"/>
  <c r="D59" i="24"/>
  <c r="D27" i="24"/>
  <c r="I74" i="23"/>
  <c r="F67" i="23"/>
  <c r="J71" i="29"/>
  <c r="M62" i="29"/>
  <c r="F51" i="29"/>
  <c r="I42" i="29"/>
  <c r="L33" i="29"/>
  <c r="D25" i="29"/>
  <c r="G16" i="29"/>
  <c r="J7" i="29"/>
  <c r="D46" i="28"/>
  <c r="D14" i="28"/>
  <c r="F64" i="27"/>
  <c r="F48" i="27"/>
  <c r="F32" i="27"/>
  <c r="F16" i="27"/>
  <c r="I74" i="26"/>
  <c r="J65" i="26"/>
  <c r="D55" i="26"/>
  <c r="E46" i="26"/>
  <c r="F37" i="26"/>
  <c r="G28" i="26"/>
  <c r="H19" i="26"/>
  <c r="I10" i="26"/>
  <c r="E66" i="25"/>
  <c r="E50" i="25"/>
  <c r="E34" i="25"/>
  <c r="E18" i="25"/>
  <c r="D68" i="24"/>
  <c r="D36" i="24"/>
  <c r="E76" i="23"/>
  <c r="J69" i="23"/>
  <c r="G62" i="23"/>
  <c r="D55" i="23"/>
  <c r="L47" i="23"/>
  <c r="I40" i="23"/>
  <c r="F33" i="23"/>
  <c r="K26" i="23"/>
  <c r="H19" i="23"/>
  <c r="E12" i="23"/>
  <c r="E74" i="22"/>
  <c r="E58" i="22"/>
  <c r="E42" i="22"/>
  <c r="E26" i="22"/>
  <c r="E10" i="22"/>
  <c r="J71" i="30"/>
  <c r="J63" i="30"/>
  <c r="J55" i="30"/>
  <c r="J47" i="30"/>
  <c r="J39" i="30"/>
  <c r="J31" i="30"/>
  <c r="J23" i="30"/>
  <c r="J15" i="30"/>
  <c r="J7" i="30"/>
  <c r="J68" i="29"/>
  <c r="M59" i="29"/>
  <c r="F48" i="29"/>
  <c r="I39" i="29"/>
  <c r="L30" i="29"/>
  <c r="D22" i="29"/>
  <c r="G13" i="29"/>
  <c r="E64" i="28"/>
  <c r="E32" i="28"/>
  <c r="G73" i="27"/>
  <c r="G57" i="27"/>
  <c r="G41" i="27"/>
  <c r="G25" i="27"/>
  <c r="G9" i="27"/>
  <c r="E69" i="26"/>
  <c r="F60" i="26"/>
  <c r="G51" i="26"/>
  <c r="H42" i="26"/>
  <c r="I33" i="26"/>
  <c r="J24" i="26"/>
  <c r="D14" i="26"/>
  <c r="D74" i="25"/>
  <c r="D58" i="25"/>
  <c r="D42" i="25"/>
  <c r="D26" i="25"/>
  <c r="D10" i="25"/>
  <c r="K71" i="23"/>
  <c r="H64" i="23"/>
  <c r="E57" i="23"/>
  <c r="J50" i="23"/>
  <c r="G43" i="23"/>
  <c r="D36" i="23"/>
  <c r="L28" i="23"/>
  <c r="I21" i="23"/>
  <c r="F14" i="23"/>
  <c r="K7" i="23"/>
  <c r="D62" i="22"/>
  <c r="D46" i="22"/>
  <c r="D30" i="22"/>
  <c r="D14" i="22"/>
  <c r="I73" i="30"/>
  <c r="I65" i="30"/>
  <c r="I57" i="30"/>
  <c r="I49" i="30"/>
  <c r="I41" i="30"/>
  <c r="I33" i="30"/>
  <c r="I25" i="30"/>
  <c r="I17" i="30"/>
  <c r="I9" i="30"/>
  <c r="M72" i="29"/>
  <c r="F61" i="29"/>
  <c r="I52" i="29"/>
  <c r="L43" i="29"/>
  <c r="D35" i="29"/>
  <c r="G26" i="29"/>
  <c r="J17" i="29"/>
  <c r="M8" i="29"/>
  <c r="E45" i="28"/>
  <c r="E13" i="28"/>
  <c r="D64" i="27"/>
  <c r="D48" i="27"/>
  <c r="D32" i="27"/>
  <c r="D16" i="27"/>
  <c r="H73" i="26"/>
  <c r="I64" i="26"/>
  <c r="J55" i="26"/>
  <c r="D45" i="26"/>
  <c r="E36" i="26"/>
  <c r="F27" i="26"/>
  <c r="G18" i="26"/>
  <c r="H9" i="26"/>
  <c r="D55" i="24"/>
  <c r="D23" i="24"/>
  <c r="M70" i="29"/>
  <c r="F59" i="29"/>
  <c r="I50" i="29"/>
  <c r="L41" i="29"/>
  <c r="D33" i="29"/>
  <c r="G24" i="29"/>
  <c r="J15" i="29"/>
  <c r="E75" i="28"/>
  <c r="E43" i="28"/>
  <c r="E11" i="28"/>
  <c r="D63" i="27"/>
  <c r="D47" i="27"/>
  <c r="D31" i="27"/>
  <c r="D15" i="27"/>
  <c r="J73" i="26"/>
  <c r="D63" i="26"/>
  <c r="E54" i="26"/>
  <c r="F45" i="26"/>
  <c r="G36" i="26"/>
  <c r="H27" i="26"/>
  <c r="I18" i="26"/>
  <c r="J9" i="26"/>
  <c r="E64" i="25"/>
  <c r="E48" i="25"/>
  <c r="E32" i="25"/>
  <c r="E16" i="25"/>
  <c r="D64" i="24"/>
  <c r="D32" i="24"/>
  <c r="H75" i="23"/>
  <c r="E68" i="23"/>
  <c r="J61" i="23"/>
  <c r="G54" i="23"/>
  <c r="D47" i="23"/>
  <c r="L39" i="23"/>
  <c r="I32" i="23"/>
  <c r="F25" i="23"/>
  <c r="K18" i="23"/>
  <c r="H11" i="23"/>
  <c r="G71" i="22"/>
  <c r="G55" i="22"/>
  <c r="G39" i="22"/>
  <c r="G23" i="22"/>
  <c r="G7" i="22"/>
  <c r="J70" i="30"/>
  <c r="J62" i="30"/>
  <c r="J54" i="30"/>
  <c r="J46" i="30"/>
  <c r="J38" i="30"/>
  <c r="J30" i="30"/>
  <c r="J22" i="30"/>
  <c r="J14" i="30"/>
  <c r="J76" i="29"/>
  <c r="M67" i="29"/>
  <c r="F56" i="29"/>
  <c r="I47" i="29"/>
  <c r="L38" i="29"/>
  <c r="D30" i="29"/>
  <c r="G21" i="29"/>
  <c r="J12" i="29"/>
  <c r="D59" i="28"/>
  <c r="D27" i="28"/>
  <c r="E72" i="27"/>
  <c r="E56" i="27"/>
  <c r="E40" i="27"/>
  <c r="E24" i="27"/>
  <c r="E8" i="27"/>
  <c r="F68" i="26"/>
  <c r="G59" i="26"/>
  <c r="H50" i="26"/>
  <c r="I41" i="26"/>
  <c r="J32" i="26"/>
  <c r="D22" i="26"/>
  <c r="E13" i="26"/>
  <c r="D72" i="25"/>
  <c r="D56" i="25"/>
  <c r="D40" i="25"/>
  <c r="D24" i="25"/>
  <c r="D8" i="25"/>
  <c r="F70" i="23"/>
  <c r="K63" i="23"/>
  <c r="H56" i="23"/>
  <c r="E49" i="23"/>
  <c r="J42" i="23"/>
  <c r="G35" i="23"/>
  <c r="D28" i="23"/>
  <c r="L20" i="23"/>
  <c r="I13" i="23"/>
  <c r="F75" i="22"/>
  <c r="F59" i="22"/>
  <c r="F43" i="22"/>
  <c r="F27" i="22"/>
  <c r="F11" i="22"/>
  <c r="I72" i="30"/>
  <c r="I64" i="30"/>
  <c r="I56" i="30"/>
  <c r="I48" i="30"/>
  <c r="I40" i="30"/>
  <c r="I32" i="30"/>
  <c r="I24" i="30"/>
  <c r="I16" i="30"/>
  <c r="I8" i="30"/>
  <c r="F69" i="29"/>
  <c r="I60" i="29"/>
  <c r="L51" i="29"/>
  <c r="D43" i="29"/>
  <c r="G34" i="29"/>
  <c r="J25" i="29"/>
  <c r="M16" i="29"/>
  <c r="D72" i="28"/>
  <c r="D40" i="28"/>
  <c r="D8" i="28"/>
  <c r="F61" i="27"/>
  <c r="F45" i="27"/>
  <c r="F29" i="27"/>
  <c r="F13" i="27"/>
  <c r="I72" i="26"/>
  <c r="J63" i="26"/>
  <c r="D53" i="26"/>
  <c r="E44" i="26"/>
  <c r="F35" i="26"/>
  <c r="G26" i="26"/>
  <c r="H17" i="26"/>
  <c r="I8" i="26"/>
  <c r="F67" i="29"/>
  <c r="L65" i="29"/>
  <c r="M30" i="29"/>
  <c r="D30" i="28"/>
  <c r="F24" i="27"/>
  <c r="H51" i="26"/>
  <c r="E14" i="26"/>
  <c r="E26" i="25"/>
  <c r="I72" i="23"/>
  <c r="E44" i="23"/>
  <c r="L15" i="23"/>
  <c r="E34" i="22"/>
  <c r="J59" i="30"/>
  <c r="J27" i="30"/>
  <c r="L62" i="29"/>
  <c r="M27" i="29"/>
  <c r="E16" i="28"/>
  <c r="G17" i="27"/>
  <c r="D46" i="26"/>
  <c r="H10" i="26"/>
  <c r="D18" i="25"/>
  <c r="I53" i="23"/>
  <c r="E25" i="23"/>
  <c r="D54" i="22"/>
  <c r="I69" i="30"/>
  <c r="I37" i="30"/>
  <c r="L75" i="29"/>
  <c r="M40" i="29"/>
  <c r="E61" i="28"/>
  <c r="D40" i="27"/>
  <c r="F59" i="26"/>
  <c r="J23" i="26"/>
  <c r="D51" i="24"/>
  <c r="D7" i="24"/>
  <c r="H69" i="23"/>
  <c r="H61" i="23"/>
  <c r="E54" i="23"/>
  <c r="J47" i="23"/>
  <c r="G40" i="23"/>
  <c r="D33" i="23"/>
  <c r="L25" i="23"/>
  <c r="I18" i="23"/>
  <c r="F11" i="23"/>
  <c r="G72" i="22"/>
  <c r="G56" i="22"/>
  <c r="G40" i="22"/>
  <c r="G24" i="22"/>
  <c r="G8" i="22"/>
  <c r="H71" i="30"/>
  <c r="H63" i="30"/>
  <c r="H55" i="30"/>
  <c r="H47" i="30"/>
  <c r="H39" i="30"/>
  <c r="H31" i="30"/>
  <c r="H23" i="30"/>
  <c r="H15" i="30"/>
  <c r="H7" i="30"/>
  <c r="F66" i="29"/>
  <c r="I57" i="29"/>
  <c r="L48" i="29"/>
  <c r="D40" i="29"/>
  <c r="G31" i="29"/>
  <c r="J22" i="29"/>
  <c r="M13" i="29"/>
  <c r="E66" i="28"/>
  <c r="E34" i="28"/>
  <c r="E73" i="27"/>
  <c r="E57" i="27"/>
  <c r="E41" i="27"/>
  <c r="E25" i="27"/>
  <c r="E9" i="27"/>
  <c r="D68" i="26"/>
  <c r="E59" i="26"/>
  <c r="F50" i="26"/>
  <c r="G41" i="26"/>
  <c r="H32" i="26"/>
  <c r="I23" i="26"/>
  <c r="J14" i="26"/>
  <c r="E75" i="23"/>
  <c r="J68" i="23"/>
  <c r="G61" i="23"/>
  <c r="D54" i="23"/>
  <c r="L46" i="23"/>
  <c r="I39" i="23"/>
  <c r="F32" i="23"/>
  <c r="K25" i="23"/>
  <c r="H18" i="23"/>
  <c r="E11" i="23"/>
  <c r="D71" i="22"/>
  <c r="D55" i="22"/>
  <c r="D39" i="22"/>
  <c r="D23" i="22"/>
  <c r="D7" i="22"/>
  <c r="E69" i="30"/>
  <c r="E61" i="30"/>
  <c r="E53" i="30"/>
  <c r="E45" i="30"/>
  <c r="E37" i="30"/>
  <c r="E29" i="30"/>
  <c r="E21" i="30"/>
  <c r="E13" i="30"/>
  <c r="F73" i="29"/>
  <c r="I64" i="29"/>
  <c r="L55" i="29"/>
  <c r="D47" i="29"/>
  <c r="G38" i="29"/>
  <c r="J29" i="29"/>
  <c r="M20" i="29"/>
  <c r="F9" i="29"/>
  <c r="D60" i="28"/>
  <c r="D28" i="28"/>
  <c r="F71" i="27"/>
  <c r="F55" i="27"/>
  <c r="F39" i="27"/>
  <c r="F23" i="27"/>
  <c r="F7" i="27"/>
  <c r="I68" i="26"/>
  <c r="J59" i="26"/>
  <c r="D49" i="26"/>
  <c r="E40" i="26"/>
  <c r="F31" i="26"/>
  <c r="G22" i="26"/>
  <c r="H13" i="26"/>
  <c r="D65" i="24"/>
  <c r="D33" i="24"/>
  <c r="J75" i="23"/>
  <c r="G68" i="23"/>
  <c r="D61" i="23"/>
  <c r="I58" i="29"/>
  <c r="J23" i="29"/>
  <c r="F76" i="27"/>
  <c r="F12" i="27"/>
  <c r="G44" i="26"/>
  <c r="D7" i="26"/>
  <c r="E14" i="25"/>
  <c r="H67" i="23"/>
  <c r="D39" i="23"/>
  <c r="K10" i="23"/>
  <c r="E22" i="22"/>
  <c r="J53" i="30"/>
  <c r="J21" i="30"/>
  <c r="I55" i="29"/>
  <c r="J20" i="29"/>
  <c r="G69" i="27"/>
  <c r="F76" i="26"/>
  <c r="J40" i="26"/>
  <c r="D70" i="25"/>
  <c r="L76" i="23"/>
  <c r="H48" i="23"/>
  <c r="D20" i="23"/>
  <c r="D42" i="22"/>
  <c r="I63" i="30"/>
  <c r="I31" i="30"/>
  <c r="I68" i="29"/>
  <c r="J33" i="29"/>
  <c r="E37" i="28"/>
  <c r="D28" i="27"/>
  <c r="E52" i="26"/>
  <c r="I16" i="26"/>
  <c r="D47" i="24"/>
  <c r="K76" i="23"/>
  <c r="K68" i="23"/>
  <c r="K60" i="23"/>
  <c r="H53" i="23"/>
  <c r="E46" i="23"/>
  <c r="J39" i="23"/>
  <c r="G32" i="23"/>
  <c r="D25" i="23"/>
  <c r="L17" i="23"/>
  <c r="I10" i="23"/>
  <c r="E71" i="22"/>
  <c r="E55" i="22"/>
  <c r="E39" i="22"/>
  <c r="E23" i="22"/>
  <c r="E7" i="22"/>
  <c r="H70" i="30"/>
  <c r="H62" i="30"/>
  <c r="H54" i="30"/>
  <c r="H46" i="30"/>
  <c r="H38" i="30"/>
  <c r="H30" i="30"/>
  <c r="H22" i="30"/>
  <c r="H14" i="30"/>
  <c r="F74" i="29"/>
  <c r="I65" i="29"/>
  <c r="L56" i="29"/>
  <c r="D48" i="29"/>
  <c r="G39" i="29"/>
  <c r="J30" i="29"/>
  <c r="M21" i="29"/>
  <c r="F10" i="29"/>
  <c r="D61" i="28"/>
  <c r="D29" i="28"/>
  <c r="G70" i="27"/>
  <c r="G54" i="27"/>
  <c r="G38" i="27"/>
  <c r="G22" i="27"/>
  <c r="D76" i="26"/>
  <c r="E67" i="26"/>
  <c r="F58" i="26"/>
  <c r="G49" i="26"/>
  <c r="H40" i="26"/>
  <c r="I31" i="26"/>
  <c r="J22" i="26"/>
  <c r="D12" i="26"/>
  <c r="H74" i="23"/>
  <c r="E67" i="23"/>
  <c r="J60" i="23"/>
  <c r="G53" i="23"/>
  <c r="D46" i="23"/>
  <c r="L38" i="23"/>
  <c r="I31" i="23"/>
  <c r="F24" i="23"/>
  <c r="K17" i="23"/>
  <c r="H10" i="23"/>
  <c r="F68" i="22"/>
  <c r="F52" i="22"/>
  <c r="F36" i="22"/>
  <c r="F20" i="22"/>
  <c r="E76" i="30"/>
  <c r="E68" i="30"/>
  <c r="E60" i="30"/>
  <c r="E52" i="30"/>
  <c r="E44" i="30"/>
  <c r="E36" i="30"/>
  <c r="E28" i="30"/>
  <c r="E20" i="30"/>
  <c r="E12" i="30"/>
  <c r="I72" i="29"/>
  <c r="L63" i="29"/>
  <c r="D55" i="29"/>
  <c r="G46" i="29"/>
  <c r="J37" i="29"/>
  <c r="M28" i="29"/>
  <c r="F17" i="29"/>
  <c r="I8" i="29"/>
  <c r="E57" i="28"/>
  <c r="E25" i="28"/>
  <c r="D70" i="27"/>
  <c r="D54" i="27"/>
  <c r="D38" i="27"/>
  <c r="D22" i="27"/>
  <c r="I76" i="26"/>
  <c r="J67" i="26"/>
  <c r="D57" i="26"/>
  <c r="E48" i="26"/>
  <c r="F39" i="26"/>
  <c r="G30" i="26"/>
  <c r="H21" i="26"/>
  <c r="I12" i="26"/>
  <c r="D61" i="24"/>
  <c r="D29" i="24"/>
  <c r="E74" i="23"/>
  <c r="J67" i="23"/>
  <c r="G60" i="23"/>
  <c r="D57" i="29"/>
  <c r="F19" i="29"/>
  <c r="F72" i="27"/>
  <c r="F8" i="27"/>
  <c r="I42" i="26"/>
  <c r="E74" i="25"/>
  <c r="E10" i="25"/>
  <c r="F65" i="23"/>
  <c r="J37" i="23"/>
  <c r="I8" i="23"/>
  <c r="E18" i="22"/>
  <c r="J51" i="30"/>
  <c r="J19" i="30"/>
  <c r="D54" i="29"/>
  <c r="F16" i="29"/>
  <c r="G65" i="27"/>
  <c r="H74" i="26"/>
  <c r="E37" i="26"/>
  <c r="D66" i="25"/>
  <c r="G75" i="23"/>
  <c r="F46" i="23"/>
  <c r="J18" i="23"/>
  <c r="D38" i="22"/>
  <c r="I61" i="30"/>
  <c r="I29" i="30"/>
  <c r="D67" i="29"/>
  <c r="F29" i="29"/>
  <c r="E29" i="28"/>
  <c r="D24" i="27"/>
  <c r="G50" i="26"/>
  <c r="J15" i="26"/>
  <c r="D43" i="24"/>
  <c r="F75" i="23"/>
  <c r="I66" i="23"/>
  <c r="F59" i="23"/>
  <c r="K52" i="23"/>
  <c r="H45" i="23"/>
  <c r="E38" i="23"/>
  <c r="J31" i="23"/>
  <c r="G24" i="23"/>
  <c r="D17" i="23"/>
  <c r="L9" i="23"/>
  <c r="G68" i="22"/>
  <c r="G52" i="22"/>
  <c r="G36" i="22"/>
  <c r="G20" i="22"/>
  <c r="F76" i="21"/>
  <c r="H69" i="30"/>
  <c r="H61" i="30"/>
  <c r="H53" i="30"/>
  <c r="H45" i="30"/>
  <c r="H37" i="30"/>
  <c r="H29" i="30"/>
  <c r="H21" i="30"/>
  <c r="H13" i="30"/>
  <c r="I73" i="29"/>
  <c r="L64" i="29"/>
  <c r="D56" i="29"/>
  <c r="G47" i="29"/>
  <c r="J38" i="29"/>
  <c r="L49" i="29"/>
  <c r="M14" i="29"/>
  <c r="F60" i="27"/>
  <c r="D71" i="26"/>
  <c r="H35" i="26"/>
  <c r="E62" i="25"/>
  <c r="D60" i="24"/>
  <c r="E60" i="23"/>
  <c r="L31" i="23"/>
  <c r="E70" i="22"/>
  <c r="H76" i="21"/>
  <c r="J45" i="30"/>
  <c r="J13" i="30"/>
  <c r="L46" i="29"/>
  <c r="M11" i="29"/>
  <c r="G53" i="27"/>
  <c r="G67" i="26"/>
  <c r="D30" i="26"/>
  <c r="D54" i="25"/>
  <c r="I69" i="23"/>
  <c r="E41" i="23"/>
  <c r="L12" i="23"/>
  <c r="D26" i="22"/>
  <c r="I55" i="30"/>
  <c r="I23" i="30"/>
  <c r="L59" i="29"/>
  <c r="M24" i="29"/>
  <c r="D76" i="27"/>
  <c r="D12" i="27"/>
  <c r="F43" i="26"/>
  <c r="D13" i="26"/>
  <c r="D39" i="24"/>
  <c r="L73" i="23"/>
  <c r="L65" i="23"/>
  <c r="I58" i="23"/>
  <c r="F51" i="23"/>
  <c r="K44" i="23"/>
  <c r="H37" i="23"/>
  <c r="E30" i="23"/>
  <c r="J23" i="23"/>
  <c r="G16" i="23"/>
  <c r="D9" i="23"/>
  <c r="E67" i="22"/>
  <c r="E51" i="22"/>
  <c r="E35" i="22"/>
  <c r="E19" i="22"/>
  <c r="H76" i="30"/>
  <c r="H68" i="30"/>
  <c r="H60" i="30"/>
  <c r="H52" i="30"/>
  <c r="H44" i="30"/>
  <c r="H36" i="30"/>
  <c r="H28" i="30"/>
  <c r="H20" i="30"/>
  <c r="H12" i="30"/>
  <c r="L72" i="29"/>
  <c r="D64" i="29"/>
  <c r="G55" i="29"/>
  <c r="J46" i="29"/>
  <c r="M37" i="29"/>
  <c r="F26" i="29"/>
  <c r="I17" i="29"/>
  <c r="L8" i="29"/>
  <c r="D53" i="28"/>
  <c r="D21" i="28"/>
  <c r="G66" i="27"/>
  <c r="G50" i="27"/>
  <c r="G34" i="27"/>
  <c r="G18" i="27"/>
  <c r="F74" i="26"/>
  <c r="G65" i="26"/>
  <c r="H56" i="26"/>
  <c r="I47" i="26"/>
  <c r="J38" i="26"/>
  <c r="D28" i="26"/>
  <c r="E19" i="26"/>
  <c r="F10" i="26"/>
  <c r="F72" i="23"/>
  <c r="K65" i="23"/>
  <c r="H58" i="23"/>
  <c r="E51" i="23"/>
  <c r="J44" i="23"/>
  <c r="G37" i="23"/>
  <c r="D30" i="23"/>
  <c r="L22" i="23"/>
  <c r="I15" i="23"/>
  <c r="F8" i="23"/>
  <c r="F64" i="22"/>
  <c r="F48" i="22"/>
  <c r="F32" i="22"/>
  <c r="F16" i="22"/>
  <c r="E74" i="30"/>
  <c r="E66" i="30"/>
  <c r="E58" i="30"/>
  <c r="E50" i="30"/>
  <c r="E42" i="30"/>
  <c r="E34" i="30"/>
  <c r="E26" i="30"/>
  <c r="E18" i="30"/>
  <c r="E10" i="30"/>
  <c r="D71" i="29"/>
  <c r="G62" i="29"/>
  <c r="J53" i="29"/>
  <c r="M44" i="29"/>
  <c r="F33" i="29"/>
  <c r="I24" i="29"/>
  <c r="L15" i="29"/>
  <c r="D7" i="29"/>
  <c r="E49" i="28"/>
  <c r="E17" i="28"/>
  <c r="D66" i="27"/>
  <c r="D50" i="27"/>
  <c r="D34" i="27"/>
  <c r="D18" i="27"/>
  <c r="D73" i="26"/>
  <c r="E64" i="26"/>
  <c r="F55" i="26"/>
  <c r="G46" i="26"/>
  <c r="H37" i="26"/>
  <c r="I28" i="26"/>
  <c r="J19" i="26"/>
  <c r="D9" i="26"/>
  <c r="D53" i="24"/>
  <c r="J39" i="29"/>
  <c r="D62" i="28"/>
  <c r="F40" i="27"/>
  <c r="G60" i="26"/>
  <c r="D23" i="26"/>
  <c r="E42" i="25"/>
  <c r="D20" i="24"/>
  <c r="H51" i="23"/>
  <c r="D23" i="23"/>
  <c r="E50" i="22"/>
  <c r="J67" i="30"/>
  <c r="J35" i="30"/>
  <c r="I71" i="29"/>
  <c r="J36" i="29"/>
  <c r="E48" i="28"/>
  <c r="G33" i="27"/>
  <c r="J56" i="26"/>
  <c r="G19" i="26"/>
  <c r="D34" i="25"/>
  <c r="L60" i="23"/>
  <c r="H32" i="23"/>
  <c r="D70" i="22"/>
  <c r="G48" i="29"/>
  <c r="F28" i="27"/>
  <c r="E46" i="25"/>
  <c r="G30" i="23"/>
  <c r="J61" i="30"/>
  <c r="D38" i="29"/>
  <c r="I65" i="26"/>
  <c r="D22" i="25"/>
  <c r="D74" i="22"/>
  <c r="I45" i="30"/>
  <c r="J49" i="29"/>
  <c r="D56" i="27"/>
  <c r="I32" i="26"/>
  <c r="D15" i="24"/>
  <c r="J63" i="23"/>
  <c r="D49" i="23"/>
  <c r="I34" i="23"/>
  <c r="K20" i="23"/>
  <c r="G76" i="22"/>
  <c r="G44" i="22"/>
  <c r="G12" i="22"/>
  <c r="H65" i="30"/>
  <c r="H49" i="30"/>
  <c r="H33" i="30"/>
  <c r="H17" i="30"/>
  <c r="J70" i="29"/>
  <c r="F50" i="29"/>
  <c r="L32" i="29"/>
  <c r="L16" i="29"/>
  <c r="D69" i="28"/>
  <c r="D13" i="28"/>
  <c r="E53" i="27"/>
  <c r="E29" i="27"/>
  <c r="G73" i="26"/>
  <c r="D60" i="26"/>
  <c r="D44" i="26"/>
  <c r="J30" i="26"/>
  <c r="H16" i="26"/>
  <c r="I71" i="23"/>
  <c r="D62" i="23"/>
  <c r="K49" i="23"/>
  <c r="D38" i="23"/>
  <c r="E27" i="23"/>
  <c r="L14" i="23"/>
  <c r="F72" i="22"/>
  <c r="F44" i="22"/>
  <c r="D19" i="22"/>
  <c r="E71" i="30"/>
  <c r="E57" i="30"/>
  <c r="E46" i="30"/>
  <c r="E32" i="30"/>
  <c r="E19" i="30"/>
  <c r="E7" i="30"/>
  <c r="J61" i="29"/>
  <c r="L47" i="29"/>
  <c r="L31" i="29"/>
  <c r="I16" i="29"/>
  <c r="D68" i="28"/>
  <c r="D12" i="28"/>
  <c r="D58" i="27"/>
  <c r="D30" i="27"/>
  <c r="J75" i="26"/>
  <c r="H61" i="26"/>
  <c r="H45" i="26"/>
  <c r="E32" i="26"/>
  <c r="E16" i="26"/>
  <c r="D57" i="24"/>
  <c r="D13" i="24"/>
  <c r="D69" i="23"/>
  <c r="E58" i="23"/>
  <c r="J51" i="23"/>
  <c r="G44" i="23"/>
  <c r="D37" i="23"/>
  <c r="L29" i="23"/>
  <c r="I22" i="23"/>
  <c r="F15" i="23"/>
  <c r="K8" i="23"/>
  <c r="G62" i="22"/>
  <c r="G46" i="22"/>
  <c r="G30" i="22"/>
  <c r="G14" i="22"/>
  <c r="D72" i="30"/>
  <c r="D64" i="30"/>
  <c r="D56" i="30"/>
  <c r="D48" i="30"/>
  <c r="D40" i="30"/>
  <c r="D32" i="30"/>
  <c r="D24" i="30"/>
  <c r="D16" i="30"/>
  <c r="D8" i="30"/>
  <c r="I69" i="29"/>
  <c r="L60" i="29"/>
  <c r="D52" i="29"/>
  <c r="G43" i="29"/>
  <c r="J34" i="29"/>
  <c r="M25" i="29"/>
  <c r="F14" i="29"/>
  <c r="E70" i="28"/>
  <c r="E38" i="28"/>
  <c r="G76" i="27"/>
  <c r="G60" i="27"/>
  <c r="G44" i="27"/>
  <c r="G28" i="27"/>
  <c r="G12" i="27"/>
  <c r="E71" i="26"/>
  <c r="F62" i="26"/>
  <c r="G53" i="26"/>
  <c r="H44" i="26"/>
  <c r="I35" i="26"/>
  <c r="J26" i="26"/>
  <c r="D16" i="26"/>
  <c r="E7" i="26"/>
  <c r="H70" i="23"/>
  <c r="E63" i="23"/>
  <c r="J56" i="23"/>
  <c r="G49" i="23"/>
  <c r="D42" i="23"/>
  <c r="L34" i="23"/>
  <c r="I27" i="23"/>
  <c r="F20" i="23"/>
  <c r="K13" i="23"/>
  <c r="F74" i="22"/>
  <c r="F58" i="22"/>
  <c r="F42" i="22"/>
  <c r="D41" i="29"/>
  <c r="F69" i="26"/>
  <c r="E30" i="25"/>
  <c r="I24" i="23"/>
  <c r="J43" i="30"/>
  <c r="G29" i="29"/>
  <c r="H58" i="26"/>
  <c r="D68" i="23"/>
  <c r="D58" i="22"/>
  <c r="I39" i="30"/>
  <c r="G42" i="29"/>
  <c r="D44" i="27"/>
  <c r="H25" i="26"/>
  <c r="D11" i="24"/>
  <c r="E62" i="23"/>
  <c r="G48" i="23"/>
  <c r="L33" i="23"/>
  <c r="F19" i="23"/>
  <c r="E75" i="22"/>
  <c r="E43" i="22"/>
  <c r="E11" i="22"/>
  <c r="H64" i="30"/>
  <c r="H48" i="30"/>
  <c r="H32" i="30"/>
  <c r="H16" i="30"/>
  <c r="M69" i="29"/>
  <c r="I49" i="29"/>
  <c r="D32" i="29"/>
  <c r="D16" i="29"/>
  <c r="E58" i="28"/>
  <c r="E10" i="28"/>
  <c r="E49" i="27"/>
  <c r="G26" i="27"/>
  <c r="H72" i="26"/>
  <c r="G57" i="26"/>
  <c r="E43" i="26"/>
  <c r="E27" i="26"/>
  <c r="I15" i="26"/>
  <c r="L70" i="23"/>
  <c r="E59" i="23"/>
  <c r="F48" i="23"/>
  <c r="J36" i="23"/>
  <c r="H26" i="23"/>
  <c r="D14" i="23"/>
  <c r="D67" i="22"/>
  <c r="D43" i="22"/>
  <c r="D15" i="22"/>
  <c r="E70" i="30"/>
  <c r="E56" i="30"/>
  <c r="E43" i="30"/>
  <c r="E31" i="30"/>
  <c r="E17" i="30"/>
  <c r="M76" i="29"/>
  <c r="M60" i="29"/>
  <c r="J45" i="29"/>
  <c r="D31" i="29"/>
  <c r="D15" i="29"/>
  <c r="E65" i="28"/>
  <c r="E9" i="28"/>
  <c r="F51" i="27"/>
  <c r="F27" i="27"/>
  <c r="E72" i="26"/>
  <c r="I60" i="26"/>
  <c r="I44" i="26"/>
  <c r="H29" i="26"/>
  <c r="F15" i="26"/>
  <c r="D49" i="24"/>
  <c r="D9" i="24"/>
  <c r="E66" i="23"/>
  <c r="H57" i="23"/>
  <c r="E50" i="23"/>
  <c r="J43" i="23"/>
  <c r="G36" i="23"/>
  <c r="D29" i="23"/>
  <c r="L21" i="23"/>
  <c r="I14" i="23"/>
  <c r="F7" i="23"/>
  <c r="E61" i="22"/>
  <c r="E45" i="22"/>
  <c r="E29" i="22"/>
  <c r="E13" i="22"/>
  <c r="D71" i="30"/>
  <c r="D63" i="30"/>
  <c r="D55" i="30"/>
  <c r="D47" i="30"/>
  <c r="D39" i="30"/>
  <c r="D31" i="30"/>
  <c r="D23" i="30"/>
  <c r="D15" i="30"/>
  <c r="D7" i="30"/>
  <c r="L68" i="29"/>
  <c r="D60" i="29"/>
  <c r="G51" i="29"/>
  <c r="J42" i="29"/>
  <c r="M33" i="29"/>
  <c r="F22" i="29"/>
  <c r="I13" i="29"/>
  <c r="D65" i="28"/>
  <c r="D33" i="28"/>
  <c r="E75" i="27"/>
  <c r="E59" i="27"/>
  <c r="E43" i="27"/>
  <c r="E27" i="27"/>
  <c r="E11" i="27"/>
  <c r="F70" i="26"/>
  <c r="G61" i="26"/>
  <c r="H52" i="26"/>
  <c r="I43" i="26"/>
  <c r="J34" i="26"/>
  <c r="D24" i="26"/>
  <c r="E15" i="26"/>
  <c r="F76" i="23"/>
  <c r="K69" i="23"/>
  <c r="H62" i="23"/>
  <c r="E55" i="23"/>
  <c r="J48" i="23"/>
  <c r="G41" i="23"/>
  <c r="D34" i="23"/>
  <c r="L26" i="23"/>
  <c r="I19" i="23"/>
  <c r="F12" i="23"/>
  <c r="G32" i="29"/>
  <c r="E62" i="26"/>
  <c r="D52" i="24"/>
  <c r="F17" i="23"/>
  <c r="J37" i="30"/>
  <c r="I7" i="29"/>
  <c r="I49" i="26"/>
  <c r="F62" i="23"/>
  <c r="D22" i="22"/>
  <c r="I21" i="30"/>
  <c r="I20" i="29"/>
  <c r="D8" i="27"/>
  <c r="J7" i="26"/>
  <c r="D73" i="23"/>
  <c r="L57" i="23"/>
  <c r="F43" i="23"/>
  <c r="H29" i="23"/>
  <c r="J15" i="23"/>
  <c r="G64" i="22"/>
  <c r="G32" i="22"/>
  <c r="H75" i="30"/>
  <c r="H59" i="30"/>
  <c r="H43" i="30"/>
  <c r="H27" i="30"/>
  <c r="H11" i="30"/>
  <c r="G63" i="29"/>
  <c r="M45" i="29"/>
  <c r="M29" i="29"/>
  <c r="G15" i="29"/>
  <c r="E50" i="28"/>
  <c r="G74" i="27"/>
  <c r="G46" i="27"/>
  <c r="E21" i="27"/>
  <c r="I71" i="26"/>
  <c r="I55" i="26"/>
  <c r="F42" i="26"/>
  <c r="F26" i="26"/>
  <c r="E11" i="26"/>
  <c r="D70" i="23"/>
  <c r="K57" i="23"/>
  <c r="I47" i="23"/>
  <c r="E35" i="23"/>
  <c r="I23" i="23"/>
  <c r="G13" i="23"/>
  <c r="D63" i="22"/>
  <c r="F40" i="22"/>
  <c r="F12" i="22"/>
  <c r="E67" i="30"/>
  <c r="E55" i="30"/>
  <c r="E41" i="30"/>
  <c r="E30" i="30"/>
  <c r="E16" i="30"/>
  <c r="L71" i="29"/>
  <c r="F57" i="29"/>
  <c r="F41" i="29"/>
  <c r="G30" i="29"/>
  <c r="G14" i="29"/>
  <c r="D52" i="28"/>
  <c r="F75" i="27"/>
  <c r="F47" i="27"/>
  <c r="D26" i="27"/>
  <c r="F71" i="26"/>
  <c r="E56" i="26"/>
  <c r="J43" i="26"/>
  <c r="J27" i="26"/>
  <c r="G14" i="26"/>
  <c r="D45" i="24"/>
  <c r="G76" i="23"/>
  <c r="H65" i="23"/>
  <c r="K56" i="23"/>
  <c r="H49" i="23"/>
  <c r="E42" i="23"/>
  <c r="J35" i="23"/>
  <c r="G28" i="23"/>
  <c r="D21" i="23"/>
  <c r="L13" i="23"/>
  <c r="G74" i="22"/>
  <c r="G58" i="22"/>
  <c r="G42" i="22"/>
  <c r="G26" i="22"/>
  <c r="G10" i="22"/>
  <c r="D70" i="30"/>
  <c r="D62" i="30"/>
  <c r="D54" i="30"/>
  <c r="D46" i="30"/>
  <c r="D38" i="30"/>
  <c r="D30" i="30"/>
  <c r="D22" i="30"/>
  <c r="D14" i="30"/>
  <c r="L76" i="29"/>
  <c r="D68" i="29"/>
  <c r="G59" i="29"/>
  <c r="J50" i="29"/>
  <c r="M41" i="29"/>
  <c r="F30" i="29"/>
  <c r="I21" i="29"/>
  <c r="L12" i="29"/>
  <c r="E62" i="28"/>
  <c r="E30" i="28"/>
  <c r="G72" i="27"/>
  <c r="G56" i="27"/>
  <c r="G40" i="27"/>
  <c r="G24" i="27"/>
  <c r="G8" i="27"/>
  <c r="G69" i="26"/>
  <c r="H60" i="26"/>
  <c r="I51" i="26"/>
  <c r="J42" i="26"/>
  <c r="D32" i="26"/>
  <c r="E23" i="26"/>
  <c r="F14" i="26"/>
  <c r="I75" i="23"/>
  <c r="F68" i="23"/>
  <c r="K61" i="23"/>
  <c r="H54" i="23"/>
  <c r="E47" i="23"/>
  <c r="J40" i="23"/>
  <c r="G33" i="23"/>
  <c r="D26" i="23"/>
  <c r="L18" i="23"/>
  <c r="I11" i="23"/>
  <c r="F70" i="22"/>
  <c r="F54" i="22"/>
  <c r="F38" i="22"/>
  <c r="F22" i="22"/>
  <c r="I76" i="21"/>
  <c r="F47" i="30"/>
  <c r="I10" i="29"/>
  <c r="F53" i="26"/>
  <c r="D28" i="24"/>
  <c r="E66" i="22"/>
  <c r="J29" i="30"/>
  <c r="E56" i="28"/>
  <c r="F28" i="26"/>
  <c r="K55" i="23"/>
  <c r="D10" i="22"/>
  <c r="I15" i="30"/>
  <c r="F13" i="29"/>
  <c r="J71" i="26"/>
  <c r="D75" i="24"/>
  <c r="G72" i="23"/>
  <c r="D57" i="23"/>
  <c r="I42" i="23"/>
  <c r="K28" i="23"/>
  <c r="E14" i="23"/>
  <c r="E63" i="22"/>
  <c r="E31" i="22"/>
  <c r="H74" i="30"/>
  <c r="H58" i="30"/>
  <c r="H42" i="30"/>
  <c r="H26" i="30"/>
  <c r="H10" i="30"/>
  <c r="J62" i="29"/>
  <c r="F42" i="29"/>
  <c r="I25" i="29"/>
  <c r="J14" i="29"/>
  <c r="D45" i="28"/>
  <c r="E69" i="27"/>
  <c r="E45" i="27"/>
  <c r="E17" i="27"/>
  <c r="J70" i="26"/>
  <c r="J54" i="26"/>
  <c r="I39" i="26"/>
  <c r="G25" i="26"/>
  <c r="G9" i="26"/>
  <c r="G69" i="23"/>
  <c r="F56" i="23"/>
  <c r="G45" i="23"/>
  <c r="H34" i="23"/>
  <c r="D22" i="23"/>
  <c r="J12" i="23"/>
  <c r="F60" i="22"/>
  <c r="D35" i="22"/>
  <c r="D11" i="22"/>
  <c r="E65" i="30"/>
  <c r="E54" i="30"/>
  <c r="E40" i="30"/>
  <c r="E27" i="30"/>
  <c r="E15" i="30"/>
  <c r="G70" i="29"/>
  <c r="I56" i="29"/>
  <c r="I40" i="29"/>
  <c r="F25" i="29"/>
  <c r="J13" i="29"/>
  <c r="D44" i="28"/>
  <c r="D74" i="27"/>
  <c r="D46" i="27"/>
  <c r="F19" i="27"/>
  <c r="G70" i="26"/>
  <c r="G54" i="26"/>
  <c r="D41" i="26"/>
  <c r="D25" i="26"/>
  <c r="J11" i="26"/>
  <c r="D41" i="24"/>
  <c r="H73" i="23"/>
  <c r="K64" i="23"/>
  <c r="F55" i="23"/>
  <c r="K48" i="23"/>
  <c r="H41" i="23"/>
  <c r="E34" i="23"/>
  <c r="J27" i="23"/>
  <c r="G20" i="23"/>
  <c r="D13" i="23"/>
  <c r="E73" i="22"/>
  <c r="E57" i="22"/>
  <c r="E41" i="22"/>
  <c r="E25" i="22"/>
  <c r="E9" i="22"/>
  <c r="D69" i="30"/>
  <c r="D61" i="30"/>
  <c r="D53" i="30"/>
  <c r="D45" i="30"/>
  <c r="D37" i="30"/>
  <c r="D29" i="30"/>
  <c r="D21" i="30"/>
  <c r="D13" i="30"/>
  <c r="D76" i="29"/>
  <c r="G67" i="29"/>
  <c r="J58" i="29"/>
  <c r="M49" i="29"/>
  <c r="F38" i="29"/>
  <c r="I29" i="29"/>
  <c r="L20" i="29"/>
  <c r="D12" i="29"/>
  <c r="D57" i="28"/>
  <c r="D25" i="28"/>
  <c r="E71" i="27"/>
  <c r="E55" i="27"/>
  <c r="E39" i="27"/>
  <c r="E23" i="27"/>
  <c r="E7" i="27"/>
  <c r="H68" i="26"/>
  <c r="I59" i="26"/>
  <c r="J50" i="26"/>
  <c r="D40" i="26"/>
  <c r="E31" i="26"/>
  <c r="F22" i="26"/>
  <c r="G13" i="26"/>
  <c r="L74" i="23"/>
  <c r="I67" i="23"/>
  <c r="F60" i="23"/>
  <c r="K53" i="23"/>
  <c r="H46" i="23"/>
  <c r="E39" i="23"/>
  <c r="J32" i="23"/>
  <c r="G25" i="23"/>
  <c r="D18" i="23"/>
  <c r="L10" i="23"/>
  <c r="D69" i="22"/>
  <c r="D53" i="22"/>
  <c r="D37" i="22"/>
  <c r="D21" i="22"/>
  <c r="F75" i="30"/>
  <c r="F43" i="30"/>
  <c r="F56" i="27"/>
  <c r="J17" i="26"/>
  <c r="J53" i="23"/>
  <c r="J75" i="30"/>
  <c r="F64" i="29"/>
  <c r="G37" i="27"/>
  <c r="D50" i="25"/>
  <c r="G27" i="23"/>
  <c r="I53" i="30"/>
  <c r="G58" i="29"/>
  <c r="D72" i="27"/>
  <c r="H41" i="26"/>
  <c r="D31" i="24"/>
  <c r="D65" i="23"/>
  <c r="I50" i="23"/>
  <c r="K36" i="23"/>
  <c r="E22" i="23"/>
  <c r="G8" i="23"/>
  <c r="G48" i="22"/>
  <c r="G16" i="22"/>
  <c r="D70" i="28"/>
  <c r="G46" i="23"/>
  <c r="G49" i="27"/>
  <c r="G76" i="21"/>
  <c r="D60" i="27"/>
  <c r="E70" i="23"/>
  <c r="F27" i="23"/>
  <c r="E47" i="22"/>
  <c r="H57" i="30"/>
  <c r="H25" i="30"/>
  <c r="M61" i="29"/>
  <c r="L24" i="29"/>
  <c r="E42" i="28"/>
  <c r="G42" i="27"/>
  <c r="F66" i="26"/>
  <c r="D36" i="26"/>
  <c r="H8" i="26"/>
  <c r="I55" i="23"/>
  <c r="K33" i="23"/>
  <c r="K9" i="23"/>
  <c r="D31" i="22"/>
  <c r="E64" i="30"/>
  <c r="E39" i="30"/>
  <c r="E14" i="30"/>
  <c r="G54" i="29"/>
  <c r="L23" i="29"/>
  <c r="E41" i="28"/>
  <c r="F43" i="27"/>
  <c r="H69" i="26"/>
  <c r="G38" i="26"/>
  <c r="E8" i="26"/>
  <c r="K72" i="23"/>
  <c r="I54" i="23"/>
  <c r="K40" i="23"/>
  <c r="E26" i="23"/>
  <c r="G12" i="23"/>
  <c r="G54" i="22"/>
  <c r="G22" i="22"/>
  <c r="D68" i="30"/>
  <c r="D52" i="30"/>
  <c r="D36" i="30"/>
  <c r="D20" i="30"/>
  <c r="G75" i="29"/>
  <c r="M57" i="29"/>
  <c r="I37" i="29"/>
  <c r="D20" i="29"/>
  <c r="E54" i="28"/>
  <c r="G68" i="27"/>
  <c r="G36" i="27"/>
  <c r="H76" i="26"/>
  <c r="J58" i="26"/>
  <c r="E39" i="26"/>
  <c r="G21" i="26"/>
  <c r="D74" i="23"/>
  <c r="I59" i="23"/>
  <c r="K45" i="23"/>
  <c r="E31" i="23"/>
  <c r="G17" i="23"/>
  <c r="D73" i="22"/>
  <c r="F46" i="22"/>
  <c r="D25" i="22"/>
  <c r="F67" i="30"/>
  <c r="F27" i="30"/>
  <c r="G65" i="29"/>
  <c r="I27" i="29"/>
  <c r="E20" i="28"/>
  <c r="G15" i="27"/>
  <c r="G47" i="26"/>
  <c r="F8" i="26"/>
  <c r="D13" i="25"/>
  <c r="D48" i="23"/>
  <c r="L24" i="23"/>
  <c r="D52" i="22"/>
  <c r="I72" i="21"/>
  <c r="G62" i="21"/>
  <c r="E52" i="21"/>
  <c r="G42" i="21"/>
  <c r="G34" i="21"/>
  <c r="G26" i="21"/>
  <c r="G18" i="21"/>
  <c r="G10" i="21"/>
  <c r="P74" i="20"/>
  <c r="P70" i="20"/>
  <c r="P66" i="20"/>
  <c r="P62" i="20"/>
  <c r="P58" i="20"/>
  <c r="P54" i="20"/>
  <c r="P50" i="20"/>
  <c r="P46" i="20"/>
  <c r="P42" i="20"/>
  <c r="P38" i="20"/>
  <c r="P34" i="20"/>
  <c r="P30" i="20"/>
  <c r="P26" i="20"/>
  <c r="P22" i="20"/>
  <c r="P18" i="20"/>
  <c r="P14" i="20"/>
  <c r="P10" i="20"/>
  <c r="D74" i="18"/>
  <c r="D42" i="18"/>
  <c r="D10" i="18"/>
  <c r="F61" i="16"/>
  <c r="F45" i="16"/>
  <c r="F29" i="16"/>
  <c r="F13" i="16"/>
  <c r="D75" i="15"/>
  <c r="H71" i="15"/>
  <c r="D38" i="28"/>
  <c r="E54" i="22"/>
  <c r="G21" i="27"/>
  <c r="I71" i="30"/>
  <c r="E68" i="26"/>
  <c r="G64" i="23"/>
  <c r="I26" i="23"/>
  <c r="G28" i="22"/>
  <c r="H56" i="30"/>
  <c r="H24" i="30"/>
  <c r="F58" i="29"/>
  <c r="D24" i="29"/>
  <c r="D37" i="28"/>
  <c r="E37" i="27"/>
  <c r="H64" i="26"/>
  <c r="E35" i="26"/>
  <c r="I7" i="26"/>
  <c r="L54" i="23"/>
  <c r="L30" i="23"/>
  <c r="I7" i="23"/>
  <c r="F28" i="22"/>
  <c r="E63" i="30"/>
  <c r="E38" i="30"/>
  <c r="E11" i="30"/>
  <c r="M52" i="29"/>
  <c r="D23" i="29"/>
  <c r="D36" i="28"/>
  <c r="D42" i="27"/>
  <c r="D65" i="26"/>
  <c r="I36" i="26"/>
  <c r="F7" i="26"/>
  <c r="F71" i="23"/>
  <c r="L53" i="23"/>
  <c r="F39" i="23"/>
  <c r="H25" i="23"/>
  <c r="J11" i="23"/>
  <c r="E53" i="22"/>
  <c r="E21" i="22"/>
  <c r="D67" i="30"/>
  <c r="D51" i="30"/>
  <c r="D35" i="30"/>
  <c r="D19" i="30"/>
  <c r="J74" i="29"/>
  <c r="F54" i="29"/>
  <c r="L36" i="29"/>
  <c r="G19" i="29"/>
  <c r="D49" i="28"/>
  <c r="E67" i="27"/>
  <c r="E35" i="27"/>
  <c r="I75" i="26"/>
  <c r="D56" i="26"/>
  <c r="F38" i="26"/>
  <c r="H20" i="26"/>
  <c r="G73" i="23"/>
  <c r="L58" i="23"/>
  <c r="F44" i="23"/>
  <c r="H30" i="23"/>
  <c r="J16" i="23"/>
  <c r="F66" i="22"/>
  <c r="D45" i="22"/>
  <c r="F18" i="22"/>
  <c r="F63" i="30"/>
  <c r="F23" i="30"/>
  <c r="I59" i="29"/>
  <c r="J24" i="29"/>
  <c r="E74" i="27"/>
  <c r="E10" i="27"/>
  <c r="F40" i="26"/>
  <c r="D69" i="25"/>
  <c r="F74" i="23"/>
  <c r="E45" i="23"/>
  <c r="D16" i="23"/>
  <c r="F41" i="22"/>
  <c r="H71" i="21"/>
  <c r="F61" i="21"/>
  <c r="D51" i="21"/>
  <c r="G41" i="21"/>
  <c r="G33" i="21"/>
  <c r="G25" i="21"/>
  <c r="G17" i="21"/>
  <c r="G9" i="21"/>
  <c r="H74" i="20"/>
  <c r="H70" i="20"/>
  <c r="H66" i="20"/>
  <c r="H62" i="20"/>
  <c r="H58" i="20"/>
  <c r="H54" i="20"/>
  <c r="H50" i="20"/>
  <c r="H46" i="20"/>
  <c r="H42" i="20"/>
  <c r="H38" i="20"/>
  <c r="H34" i="20"/>
  <c r="H30" i="20"/>
  <c r="H26" i="20"/>
  <c r="H22" i="20"/>
  <c r="H18" i="20"/>
  <c r="H14" i="20"/>
  <c r="H10" i="20"/>
  <c r="D70" i="18"/>
  <c r="D38" i="18"/>
  <c r="D76" i="16"/>
  <c r="D60" i="16"/>
  <c r="D44" i="16"/>
  <c r="D28" i="16"/>
  <c r="D12" i="16"/>
  <c r="O74" i="15"/>
  <c r="S70" i="15"/>
  <c r="F44" i="27"/>
  <c r="E38" i="22"/>
  <c r="E21" i="26"/>
  <c r="I47" i="30"/>
  <c r="D61" i="26"/>
  <c r="G56" i="23"/>
  <c r="H21" i="23"/>
  <c r="E27" i="22"/>
  <c r="H51" i="30"/>
  <c r="H19" i="30"/>
  <c r="J54" i="29"/>
  <c r="G23" i="29"/>
  <c r="E26" i="28"/>
  <c r="E33" i="27"/>
  <c r="I63" i="26"/>
  <c r="F34" i="26"/>
  <c r="J76" i="23"/>
  <c r="J52" i="23"/>
  <c r="G29" i="23"/>
  <c r="F76" i="22"/>
  <c r="D27" i="22"/>
  <c r="E62" i="30"/>
  <c r="E35" i="30"/>
  <c r="E9" i="30"/>
  <c r="F49" i="29"/>
  <c r="G22" i="29"/>
  <c r="E33" i="28"/>
  <c r="F35" i="27"/>
  <c r="F63" i="26"/>
  <c r="J35" i="26"/>
  <c r="D73" i="24"/>
  <c r="I70" i="23"/>
  <c r="D53" i="23"/>
  <c r="I38" i="23"/>
  <c r="K24" i="23"/>
  <c r="E10" i="23"/>
  <c r="G50" i="22"/>
  <c r="G18" i="22"/>
  <c r="D66" i="30"/>
  <c r="D50" i="30"/>
  <c r="D34" i="30"/>
  <c r="D18" i="30"/>
  <c r="M73" i="29"/>
  <c r="I53" i="29"/>
  <c r="D36" i="29"/>
  <c r="J18" i="29"/>
  <c r="E46" i="28"/>
  <c r="G64" i="27"/>
  <c r="G32" i="27"/>
  <c r="J74" i="26"/>
  <c r="E55" i="26"/>
  <c r="G37" i="26"/>
  <c r="I19" i="26"/>
  <c r="J72" i="23"/>
  <c r="D58" i="23"/>
  <c r="I43" i="23"/>
  <c r="K29" i="23"/>
  <c r="E15" i="23"/>
  <c r="D65" i="22"/>
  <c r="D41" i="22"/>
  <c r="D17" i="22"/>
  <c r="F59" i="30"/>
  <c r="F19" i="30"/>
  <c r="J56" i="29"/>
  <c r="L18" i="29"/>
  <c r="G63" i="27"/>
  <c r="F72" i="26"/>
  <c r="J36" i="26"/>
  <c r="D61" i="25"/>
  <c r="J33" i="26"/>
  <c r="J69" i="30"/>
  <c r="F12" i="26"/>
  <c r="I13" i="30"/>
  <c r="G34" i="26"/>
  <c r="J55" i="23"/>
  <c r="H13" i="23"/>
  <c r="E15" i="22"/>
  <c r="H50" i="30"/>
  <c r="H18" i="30"/>
  <c r="M53" i="29"/>
  <c r="F18" i="29"/>
  <c r="E18" i="28"/>
  <c r="G30" i="27"/>
  <c r="J62" i="26"/>
  <c r="G33" i="26"/>
  <c r="K73" i="23"/>
  <c r="H50" i="23"/>
  <c r="J28" i="23"/>
  <c r="D75" i="22"/>
  <c r="F24" i="22"/>
  <c r="E59" i="30"/>
  <c r="E33" i="30"/>
  <c r="E8" i="30"/>
  <c r="I48" i="29"/>
  <c r="J21" i="29"/>
  <c r="D20" i="28"/>
  <c r="F31" i="27"/>
  <c r="G62" i="26"/>
  <c r="D33" i="26"/>
  <c r="D69" i="24"/>
  <c r="L69" i="23"/>
  <c r="G52" i="23"/>
  <c r="L37" i="23"/>
  <c r="F23" i="23"/>
  <c r="H9" i="23"/>
  <c r="E49" i="22"/>
  <c r="E17" i="22"/>
  <c r="D65" i="30"/>
  <c r="D49" i="30"/>
  <c r="D33" i="30"/>
  <c r="D17" i="30"/>
  <c r="F70" i="29"/>
  <c r="L52" i="29"/>
  <c r="G35" i="29"/>
  <c r="M17" i="29"/>
  <c r="D41" i="28"/>
  <c r="E63" i="27"/>
  <c r="E31" i="27"/>
  <c r="D72" i="26"/>
  <c r="F54" i="26"/>
  <c r="H36" i="26"/>
  <c r="J18" i="26"/>
  <c r="E71" i="23"/>
  <c r="G57" i="23"/>
  <c r="L42" i="23"/>
  <c r="F28" i="23"/>
  <c r="H14" i="23"/>
  <c r="F62" i="22"/>
  <c r="F34" i="22"/>
  <c r="F14" i="22"/>
  <c r="F55" i="30"/>
  <c r="F15" i="30"/>
  <c r="L50" i="29"/>
  <c r="M15" i="29"/>
  <c r="E58" i="27"/>
  <c r="J68" i="26"/>
  <c r="E33" i="26"/>
  <c r="D53" i="25"/>
  <c r="H68" i="23"/>
  <c r="G39" i="23"/>
  <c r="F10" i="23"/>
  <c r="F25" i="22"/>
  <c r="F69" i="21"/>
  <c r="D59" i="21"/>
  <c r="H47" i="21"/>
  <c r="G39" i="21"/>
  <c r="G31" i="21"/>
  <c r="G23" i="21"/>
  <c r="G15" i="21"/>
  <c r="G7" i="21"/>
  <c r="H73" i="20"/>
  <c r="H69" i="20"/>
  <c r="H65" i="20"/>
  <c r="H61" i="20"/>
  <c r="H57" i="20"/>
  <c r="H53" i="20"/>
  <c r="H49" i="20"/>
  <c r="H45" i="20"/>
  <c r="H41" i="20"/>
  <c r="H37" i="20"/>
  <c r="H33" i="20"/>
  <c r="H29" i="20"/>
  <c r="H25" i="20"/>
  <c r="H21" i="20"/>
  <c r="H17" i="20"/>
  <c r="H13" i="20"/>
  <c r="H9" i="20"/>
  <c r="D62" i="18"/>
  <c r="D30" i="18"/>
  <c r="D72" i="16"/>
  <c r="D56" i="16"/>
  <c r="D40" i="16"/>
  <c r="D24" i="16"/>
  <c r="D8" i="16"/>
  <c r="R73" i="15"/>
  <c r="N69" i="15"/>
  <c r="G66" i="15"/>
  <c r="K62" i="15"/>
  <c r="O58" i="15"/>
  <c r="S54" i="15"/>
  <c r="D51" i="15"/>
  <c r="H47" i="15"/>
  <c r="L43" i="15"/>
  <c r="P39" i="15"/>
  <c r="T35" i="15"/>
  <c r="E32" i="15"/>
  <c r="I28" i="15"/>
  <c r="M24" i="15"/>
  <c r="Q20" i="15"/>
  <c r="J17" i="15"/>
  <c r="F13" i="15"/>
  <c r="R9" i="15"/>
  <c r="M74" i="14"/>
  <c r="I26" i="26"/>
  <c r="J11" i="30"/>
  <c r="D38" i="25"/>
  <c r="I7" i="30"/>
  <c r="D71" i="24"/>
  <c r="L49" i="23"/>
  <c r="K12" i="23"/>
  <c r="H73" i="30"/>
  <c r="H41" i="30"/>
  <c r="H9" i="30"/>
  <c r="I41" i="29"/>
  <c r="I9" i="29"/>
  <c r="E65" i="27"/>
  <c r="G14" i="27"/>
  <c r="D52" i="26"/>
  <c r="H24" i="26"/>
  <c r="H66" i="23"/>
  <c r="E43" i="23"/>
  <c r="G21" i="23"/>
  <c r="D59" i="22"/>
  <c r="F8" i="22"/>
  <c r="E51" i="30"/>
  <c r="E25" i="30"/>
  <c r="J69" i="29"/>
  <c r="L39" i="29"/>
  <c r="M12" i="29"/>
  <c r="F67" i="27"/>
  <c r="F15" i="27"/>
  <c r="H53" i="26"/>
  <c r="E24" i="26"/>
  <c r="D37" i="24"/>
  <c r="F63" i="23"/>
  <c r="F47" i="23"/>
  <c r="H33" i="23"/>
  <c r="J19" i="23"/>
  <c r="G70" i="22"/>
  <c r="G38" i="22"/>
  <c r="D76" i="30"/>
  <c r="D60" i="30"/>
  <c r="D44" i="30"/>
  <c r="D28" i="30"/>
  <c r="D12" i="30"/>
  <c r="J66" i="29"/>
  <c r="F46" i="29"/>
  <c r="L28" i="29"/>
  <c r="G11" i="29"/>
  <c r="E22" i="28"/>
  <c r="G52" i="27"/>
  <c r="G20" i="27"/>
  <c r="I67" i="26"/>
  <c r="D48" i="26"/>
  <c r="F30" i="26"/>
  <c r="H12" i="26"/>
  <c r="L66" i="23"/>
  <c r="K74" i="23"/>
  <c r="G45" i="29"/>
  <c r="J34" i="23"/>
  <c r="L11" i="29"/>
  <c r="D19" i="24"/>
  <c r="D41" i="23"/>
  <c r="G60" i="22"/>
  <c r="H67" i="30"/>
  <c r="H35" i="30"/>
  <c r="D72" i="29"/>
  <c r="F34" i="29"/>
  <c r="G7" i="29"/>
  <c r="E61" i="27"/>
  <c r="G10" i="27"/>
  <c r="H48" i="26"/>
  <c r="F18" i="26"/>
  <c r="I63" i="23"/>
  <c r="K41" i="23"/>
  <c r="E19" i="23"/>
  <c r="D51" i="22"/>
  <c r="E73" i="30"/>
  <c r="E48" i="30"/>
  <c r="E23" i="30"/>
  <c r="F65" i="29"/>
  <c r="M36" i="29"/>
  <c r="D76" i="28"/>
  <c r="D62" i="27"/>
  <c r="F11" i="27"/>
  <c r="J51" i="26"/>
  <c r="I20" i="26"/>
  <c r="D21" i="24"/>
  <c r="L61" i="23"/>
  <c r="L45" i="23"/>
  <c r="F31" i="23"/>
  <c r="H17" i="23"/>
  <c r="G66" i="22"/>
  <c r="G34" i="22"/>
  <c r="D74" i="30"/>
  <c r="D58" i="30"/>
  <c r="D42" i="30"/>
  <c r="D26" i="30"/>
  <c r="D10" i="30"/>
  <c r="F62" i="29"/>
  <c r="L44" i="29"/>
  <c r="G27" i="29"/>
  <c r="M9" i="29"/>
  <c r="E14" i="28"/>
  <c r="G48" i="27"/>
  <c r="G16" i="27"/>
  <c r="D64" i="26"/>
  <c r="F46" i="26"/>
  <c r="H28" i="26"/>
  <c r="J10" i="26"/>
  <c r="G65" i="23"/>
  <c r="L50" i="23"/>
  <c r="F36" i="23"/>
  <c r="H22" i="23"/>
  <c r="J8" i="23"/>
  <c r="F50" i="22"/>
  <c r="D29" i="22"/>
  <c r="D9" i="22"/>
  <c r="F35" i="30"/>
  <c r="D74" i="29"/>
  <c r="F36" i="29"/>
  <c r="E52" i="28"/>
  <c r="G31" i="27"/>
  <c r="D58" i="26"/>
  <c r="H22" i="26"/>
  <c r="D29" i="25"/>
  <c r="K59" i="23"/>
  <c r="J30" i="23"/>
  <c r="D68" i="22"/>
  <c r="E76" i="21"/>
  <c r="I64" i="21"/>
  <c r="G54" i="21"/>
  <c r="G44" i="21"/>
  <c r="G36" i="21"/>
  <c r="G28" i="21"/>
  <c r="G20" i="21"/>
  <c r="G12" i="21"/>
  <c r="P75" i="20"/>
  <c r="P71" i="20"/>
  <c r="P67" i="20"/>
  <c r="P63" i="20"/>
  <c r="P59" i="20"/>
  <c r="P55" i="20"/>
  <c r="P51" i="20"/>
  <c r="P47" i="20"/>
  <c r="P43" i="20"/>
  <c r="P39" i="20"/>
  <c r="P35" i="20"/>
  <c r="P31" i="20"/>
  <c r="P27" i="20"/>
  <c r="P23" i="20"/>
  <c r="P19" i="20"/>
  <c r="P15" i="20"/>
  <c r="P11" i="20"/>
  <c r="P7" i="20"/>
  <c r="D50" i="18"/>
  <c r="D18" i="18"/>
  <c r="F65" i="16"/>
  <c r="F49" i="16"/>
  <c r="F33" i="16"/>
  <c r="F17" i="16"/>
  <c r="T75" i="15"/>
  <c r="E72" i="15"/>
  <c r="I68" i="15"/>
  <c r="M64" i="15"/>
  <c r="Q60" i="15"/>
  <c r="J57" i="15"/>
  <c r="F53" i="15"/>
  <c r="R49" i="15"/>
  <c r="N45" i="15"/>
  <c r="G42" i="15"/>
  <c r="K38" i="15"/>
  <c r="O34" i="15"/>
  <c r="S30" i="15"/>
  <c r="D27" i="15"/>
  <c r="H23" i="15"/>
  <c r="L19" i="15"/>
  <c r="P15" i="15"/>
  <c r="T11" i="15"/>
  <c r="E8" i="15"/>
  <c r="G72" i="14"/>
  <c r="E66" i="14"/>
  <c r="H59" i="14"/>
  <c r="F53" i="14"/>
  <c r="E58" i="25"/>
  <c r="D63" i="24"/>
  <c r="H40" i="30"/>
  <c r="G62" i="27"/>
  <c r="F64" i="23"/>
  <c r="E75" i="30"/>
  <c r="D39" i="29"/>
  <c r="I52" i="26"/>
  <c r="I46" i="23"/>
  <c r="E37" i="22"/>
  <c r="D27" i="30"/>
  <c r="D28" i="29"/>
  <c r="E19" i="27"/>
  <c r="I11" i="26"/>
  <c r="K37" i="23"/>
  <c r="D61" i="22"/>
  <c r="F71" i="30"/>
  <c r="D42" i="29"/>
  <c r="E65" i="26"/>
  <c r="D21" i="25"/>
  <c r="K27" i="23"/>
  <c r="D75" i="21"/>
  <c r="F53" i="21"/>
  <c r="G35" i="21"/>
  <c r="G19" i="21"/>
  <c r="H75" i="20"/>
  <c r="H67" i="20"/>
  <c r="H59" i="20"/>
  <c r="H51" i="20"/>
  <c r="H43" i="20"/>
  <c r="H35" i="20"/>
  <c r="H27" i="20"/>
  <c r="H19" i="20"/>
  <c r="H11" i="20"/>
  <c r="D46" i="18"/>
  <c r="D64" i="16"/>
  <c r="D32" i="16"/>
  <c r="L75" i="15"/>
  <c r="T67" i="15"/>
  <c r="H63" i="15"/>
  <c r="G58" i="15"/>
  <c r="Q52" i="15"/>
  <c r="E48" i="15"/>
  <c r="D43" i="15"/>
  <c r="N37" i="15"/>
  <c r="J33" i="15"/>
  <c r="T27" i="15"/>
  <c r="S22" i="15"/>
  <c r="G18" i="15"/>
  <c r="Q12" i="15"/>
  <c r="P7" i="15"/>
  <c r="N69" i="14"/>
  <c r="I62" i="14"/>
  <c r="L55" i="14"/>
  <c r="G48" i="14"/>
  <c r="E42" i="14"/>
  <c r="H35" i="14"/>
  <c r="F29" i="14"/>
  <c r="I22" i="14"/>
  <c r="G16" i="14"/>
  <c r="E10" i="14"/>
  <c r="E68" i="13"/>
  <c r="E52" i="13"/>
  <c r="E36" i="13"/>
  <c r="E20" i="13"/>
  <c r="F74" i="12"/>
  <c r="D52" i="12"/>
  <c r="E31" i="12"/>
  <c r="F10" i="12"/>
  <c r="G46" i="30"/>
  <c r="G14" i="30"/>
  <c r="F47" i="29"/>
  <c r="G12" i="29"/>
  <c r="D57" i="27"/>
  <c r="H71" i="26"/>
  <c r="G32" i="26"/>
  <c r="E67" i="25"/>
  <c r="D74" i="24"/>
  <c r="L67" i="23"/>
  <c r="K38" i="23"/>
  <c r="J9" i="23"/>
  <c r="G13" i="22"/>
  <c r="D68" i="21"/>
  <c r="H56" i="21"/>
  <c r="F46" i="21"/>
  <c r="F38" i="21"/>
  <c r="F30" i="21"/>
  <c r="F22" i="21"/>
  <c r="F14" i="21"/>
  <c r="O76" i="20"/>
  <c r="O72" i="20"/>
  <c r="O68" i="20"/>
  <c r="O64" i="20"/>
  <c r="O60" i="20"/>
  <c r="O56" i="20"/>
  <c r="O52" i="20"/>
  <c r="O48" i="20"/>
  <c r="O44" i="20"/>
  <c r="O40" i="20"/>
  <c r="O36" i="20"/>
  <c r="O32" i="20"/>
  <c r="O28" i="20"/>
  <c r="O24" i="20"/>
  <c r="O20" i="20"/>
  <c r="O16" i="20"/>
  <c r="O12" i="20"/>
  <c r="O8" i="20"/>
  <c r="D59" i="19"/>
  <c r="D27" i="19"/>
  <c r="G70" i="16"/>
  <c r="G54" i="16"/>
  <c r="G38" i="16"/>
  <c r="G22" i="16"/>
  <c r="P76" i="15"/>
  <c r="T72" i="15"/>
  <c r="E69" i="15"/>
  <c r="I65" i="15"/>
  <c r="M61" i="15"/>
  <c r="Q57" i="15"/>
  <c r="J54" i="15"/>
  <c r="F50" i="15"/>
  <c r="R46" i="15"/>
  <c r="N42" i="15"/>
  <c r="G39" i="15"/>
  <c r="K35" i="15"/>
  <c r="O31" i="15"/>
  <c r="S27" i="15"/>
  <c r="D24" i="15"/>
  <c r="K58" i="23"/>
  <c r="J71" i="23"/>
  <c r="H34" i="30"/>
  <c r="G58" i="27"/>
  <c r="L62" i="23"/>
  <c r="E72" i="30"/>
  <c r="I32" i="29"/>
  <c r="F47" i="26"/>
  <c r="D45" i="23"/>
  <c r="E33" i="22"/>
  <c r="D25" i="30"/>
  <c r="J26" i="29"/>
  <c r="E15" i="27"/>
  <c r="D8" i="26"/>
  <c r="I35" i="23"/>
  <c r="D57" i="22"/>
  <c r="F51" i="30"/>
  <c r="G33" i="29"/>
  <c r="I61" i="26"/>
  <c r="G71" i="23"/>
  <c r="E13" i="23"/>
  <c r="G70" i="21"/>
  <c r="I48" i="21"/>
  <c r="G32" i="21"/>
  <c r="G16" i="21"/>
  <c r="P73" i="20"/>
  <c r="P65" i="20"/>
  <c r="P57" i="20"/>
  <c r="P49" i="20"/>
  <c r="P41" i="20"/>
  <c r="P33" i="20"/>
  <c r="P25" i="20"/>
  <c r="P17" i="20"/>
  <c r="P9" i="20"/>
  <c r="D34" i="18"/>
  <c r="F57" i="16"/>
  <c r="F25" i="16"/>
  <c r="G74" i="15"/>
  <c r="L67" i="15"/>
  <c r="S62" i="15"/>
  <c r="R57" i="15"/>
  <c r="I52" i="15"/>
  <c r="P47" i="15"/>
  <c r="O42" i="15"/>
  <c r="F37" i="15"/>
  <c r="M32" i="15"/>
  <c r="L27" i="15"/>
  <c r="K22" i="15"/>
  <c r="R17" i="15"/>
  <c r="I12" i="15"/>
  <c r="H7" i="15"/>
  <c r="F69" i="14"/>
  <c r="N61" i="14"/>
  <c r="I54" i="14"/>
  <c r="L47" i="14"/>
  <c r="J41" i="14"/>
  <c r="M34" i="14"/>
  <c r="K28" i="14"/>
  <c r="N21" i="14"/>
  <c r="L15" i="14"/>
  <c r="J9" i="14"/>
  <c r="E66" i="13"/>
  <c r="E50" i="13"/>
  <c r="E34" i="13"/>
  <c r="E18" i="13"/>
  <c r="E71" i="12"/>
  <c r="F50" i="12"/>
  <c r="D28" i="12"/>
  <c r="G74" i="30"/>
  <c r="G42" i="30"/>
  <c r="G10" i="30"/>
  <c r="G44" i="29"/>
  <c r="E71" i="28"/>
  <c r="F46" i="27"/>
  <c r="G64" i="26"/>
  <c r="F25" i="26"/>
  <c r="E59" i="25"/>
  <c r="D58" i="24"/>
  <c r="D59" i="23"/>
  <c r="L35" i="23"/>
  <c r="E72" i="22"/>
  <c r="E8" i="22"/>
  <c r="I65" i="21"/>
  <c r="G55" i="21"/>
  <c r="F45" i="21"/>
  <c r="F37" i="21"/>
  <c r="F29" i="21"/>
  <c r="F21" i="21"/>
  <c r="F13" i="21"/>
  <c r="G76" i="20"/>
  <c r="G72" i="20"/>
  <c r="G68" i="20"/>
  <c r="G64" i="20"/>
  <c r="G60" i="20"/>
  <c r="G56" i="20"/>
  <c r="G52" i="20"/>
  <c r="G48" i="20"/>
  <c r="G44" i="20"/>
  <c r="G40" i="20"/>
  <c r="G36" i="20"/>
  <c r="G32" i="20"/>
  <c r="G28" i="20"/>
  <c r="G24" i="20"/>
  <c r="G20" i="20"/>
  <c r="G16" i="20"/>
  <c r="G12" i="20"/>
  <c r="G8" i="20"/>
  <c r="D55" i="19"/>
  <c r="D23" i="19"/>
  <c r="E69" i="16"/>
  <c r="E53" i="16"/>
  <c r="E37" i="16"/>
  <c r="E21" i="16"/>
  <c r="H76" i="15"/>
  <c r="L72" i="15"/>
  <c r="P68" i="15"/>
  <c r="T64" i="15"/>
  <c r="E61" i="15"/>
  <c r="I57" i="15"/>
  <c r="M53" i="15"/>
  <c r="Q49" i="15"/>
  <c r="J46" i="15"/>
  <c r="F42" i="15"/>
  <c r="R38" i="15"/>
  <c r="N34" i="15"/>
  <c r="G31" i="15"/>
  <c r="K27" i="15"/>
  <c r="M75" i="29"/>
  <c r="L41" i="23"/>
  <c r="H8" i="30"/>
  <c r="E13" i="27"/>
  <c r="H42" i="23"/>
  <c r="E49" i="30"/>
  <c r="L7" i="29"/>
  <c r="F23" i="26"/>
  <c r="K32" i="23"/>
  <c r="D75" i="30"/>
  <c r="D11" i="30"/>
  <c r="J10" i="29"/>
  <c r="J66" i="26"/>
  <c r="D66" i="23"/>
  <c r="J24" i="23"/>
  <c r="D49" i="22"/>
  <c r="F39" i="30"/>
  <c r="D10" i="29"/>
  <c r="H54" i="26"/>
  <c r="I65" i="23"/>
  <c r="G7" i="23"/>
  <c r="E68" i="21"/>
  <c r="G46" i="21"/>
  <c r="G30" i="21"/>
  <c r="G14" i="21"/>
  <c r="P72" i="20"/>
  <c r="P64" i="20"/>
  <c r="P56" i="20"/>
  <c r="P48" i="20"/>
  <c r="P40" i="20"/>
  <c r="P32" i="20"/>
  <c r="P24" i="20"/>
  <c r="P16" i="20"/>
  <c r="P8" i="20"/>
  <c r="D26" i="18"/>
  <c r="F53" i="16"/>
  <c r="F21" i="16"/>
  <c r="J73" i="15"/>
  <c r="D67" i="15"/>
  <c r="N61" i="15"/>
  <c r="M56" i="15"/>
  <c r="T51" i="15"/>
  <c r="S46" i="15"/>
  <c r="R41" i="15"/>
  <c r="Q36" i="15"/>
  <c r="P31" i="15"/>
  <c r="O26" i="15"/>
  <c r="N21" i="15"/>
  <c r="M16" i="15"/>
  <c r="L11" i="15"/>
  <c r="K76" i="14"/>
  <c r="K68" i="14"/>
  <c r="F61" i="14"/>
  <c r="N53" i="14"/>
  <c r="I46" i="14"/>
  <c r="G40" i="14"/>
  <c r="E34" i="14"/>
  <c r="H27" i="14"/>
  <c r="F21" i="14"/>
  <c r="I14" i="14"/>
  <c r="G8" i="14"/>
  <c r="E64" i="13"/>
  <c r="E48" i="13"/>
  <c r="E32" i="13"/>
  <c r="E16" i="13"/>
  <c r="D68" i="12"/>
  <c r="E47" i="12"/>
  <c r="F26" i="12"/>
  <c r="G70" i="30"/>
  <c r="G38" i="30"/>
  <c r="G76" i="29"/>
  <c r="I38" i="29"/>
  <c r="D50" i="28"/>
  <c r="D41" i="27"/>
  <c r="F57" i="26"/>
  <c r="J21" i="26"/>
  <c r="E51" i="25"/>
  <c r="D42" i="24"/>
  <c r="E56" i="23"/>
  <c r="D27" i="23"/>
  <c r="G61" i="22"/>
  <c r="D76" i="21"/>
  <c r="H64" i="21"/>
  <c r="F54" i="21"/>
  <c r="F44" i="21"/>
  <c r="F36" i="21"/>
  <c r="F28" i="21"/>
  <c r="F20" i="21"/>
  <c r="F12" i="21"/>
  <c r="O75" i="20"/>
  <c r="O71" i="20"/>
  <c r="O67" i="20"/>
  <c r="O63" i="20"/>
  <c r="O59" i="20"/>
  <c r="O55" i="20"/>
  <c r="O51" i="20"/>
  <c r="O47" i="20"/>
  <c r="O43" i="20"/>
  <c r="O39" i="20"/>
  <c r="O35" i="20"/>
  <c r="O31" i="20"/>
  <c r="O27" i="20"/>
  <c r="O23" i="20"/>
  <c r="O19" i="20"/>
  <c r="O15" i="20"/>
  <c r="O11" i="20"/>
  <c r="O7" i="20"/>
  <c r="D51" i="19"/>
  <c r="E24" i="28"/>
  <c r="F35" i="23"/>
  <c r="G71" i="29"/>
  <c r="E75" i="26"/>
  <c r="F40" i="23"/>
  <c r="E47" i="30"/>
  <c r="K39" i="23"/>
  <c r="J7" i="23"/>
  <c r="L40" i="29"/>
  <c r="E51" i="26"/>
  <c r="J20" i="23"/>
  <c r="E24" i="30"/>
  <c r="F63" i="27"/>
  <c r="D25" i="24"/>
  <c r="E18" i="23"/>
  <c r="D59" i="30"/>
  <c r="M65" i="29"/>
  <c r="D17" i="28"/>
  <c r="E47" i="26"/>
  <c r="F52" i="23"/>
  <c r="K21" i="23"/>
  <c r="F30" i="22"/>
  <c r="F11" i="30"/>
  <c r="D31" i="28"/>
  <c r="D26" i="26"/>
  <c r="L56" i="23"/>
  <c r="F57" i="22"/>
  <c r="H63" i="21"/>
  <c r="G43" i="21"/>
  <c r="G27" i="21"/>
  <c r="G11" i="21"/>
  <c r="H71" i="20"/>
  <c r="H63" i="20"/>
  <c r="H55" i="20"/>
  <c r="H47" i="20"/>
  <c r="H39" i="20"/>
  <c r="H31" i="20"/>
  <c r="H23" i="20"/>
  <c r="H15" i="20"/>
  <c r="H7" i="20"/>
  <c r="D14" i="18"/>
  <c r="D48" i="16"/>
  <c r="D16" i="16"/>
  <c r="P71" i="15"/>
  <c r="R65" i="15"/>
  <c r="I60" i="15"/>
  <c r="P55" i="15"/>
  <c r="O50" i="15"/>
  <c r="F45" i="15"/>
  <c r="M40" i="15"/>
  <c r="L35" i="15"/>
  <c r="K30" i="15"/>
  <c r="R25" i="15"/>
  <c r="I20" i="15"/>
  <c r="H15" i="15"/>
  <c r="O10" i="15"/>
  <c r="E74" i="14"/>
  <c r="M66" i="14"/>
  <c r="M58" i="14"/>
  <c r="H51" i="14"/>
  <c r="F45" i="14"/>
  <c r="I38" i="14"/>
  <c r="G32" i="14"/>
  <c r="E26" i="14"/>
  <c r="H19" i="14"/>
  <c r="F13" i="14"/>
  <c r="E76" i="13"/>
  <c r="E60" i="13"/>
  <c r="E44" i="13"/>
  <c r="E28" i="13"/>
  <c r="E12" i="13"/>
  <c r="E63" i="12"/>
  <c r="F42" i="12"/>
  <c r="D20" i="12"/>
  <c r="G62" i="30"/>
  <c r="G30" i="30"/>
  <c r="J67" i="29"/>
  <c r="L29" i="29"/>
  <c r="D18" i="28"/>
  <c r="D25" i="27"/>
  <c r="E50" i="26"/>
  <c r="I14" i="26"/>
  <c r="E35" i="25"/>
  <c r="D10" i="24"/>
  <c r="G50" i="23"/>
  <c r="F21" i="23"/>
  <c r="G45" i="22"/>
  <c r="H72" i="21"/>
  <c r="F62" i="21"/>
  <c r="D52" i="21"/>
  <c r="F42" i="21"/>
  <c r="F34" i="21"/>
  <c r="F26" i="21"/>
  <c r="F18" i="21"/>
  <c r="F10" i="21"/>
  <c r="O74" i="20"/>
  <c r="O70" i="20"/>
  <c r="O66" i="20"/>
  <c r="O62" i="20"/>
  <c r="O58" i="20"/>
  <c r="O54" i="20"/>
  <c r="O50" i="20"/>
  <c r="O46" i="20"/>
  <c r="O42" i="20"/>
  <c r="O38" i="20"/>
  <c r="O34" i="20"/>
  <c r="O30" i="20"/>
  <c r="O26" i="20"/>
  <c r="O22" i="20"/>
  <c r="O18" i="20"/>
  <c r="O14" i="20"/>
  <c r="O10" i="20"/>
  <c r="D75" i="19"/>
  <c r="D43" i="19"/>
  <c r="D11" i="19"/>
  <c r="G62" i="16"/>
  <c r="G46" i="16"/>
  <c r="G30" i="16"/>
  <c r="G14" i="16"/>
  <c r="N74" i="15"/>
  <c r="G71" i="15"/>
  <c r="K67" i="15"/>
  <c r="O63" i="15"/>
  <c r="S59" i="15"/>
  <c r="D56" i="15"/>
  <c r="H52" i="15"/>
  <c r="L48" i="15"/>
  <c r="P44" i="15"/>
  <c r="T40" i="15"/>
  <c r="E37" i="15"/>
  <c r="I33" i="15"/>
  <c r="M29" i="15"/>
  <c r="Q25" i="15"/>
  <c r="G11" i="23"/>
  <c r="E59" i="22"/>
  <c r="I33" i="29"/>
  <c r="J46" i="26"/>
  <c r="F16" i="23"/>
  <c r="E22" i="30"/>
  <c r="F59" i="27"/>
  <c r="D17" i="24"/>
  <c r="K16" i="23"/>
  <c r="D57" i="30"/>
  <c r="I61" i="29"/>
  <c r="D9" i="28"/>
  <c r="G45" i="26"/>
  <c r="I51" i="23"/>
  <c r="D10" i="23"/>
  <c r="F26" i="22"/>
  <c r="F7" i="30"/>
  <c r="G47" i="27"/>
  <c r="G15" i="26"/>
  <c r="F42" i="23"/>
  <c r="D36" i="22"/>
  <c r="E60" i="21"/>
  <c r="G40" i="21"/>
  <c r="G24" i="21"/>
  <c r="G8" i="21"/>
  <c r="P69" i="20"/>
  <c r="P61" i="20"/>
  <c r="P53" i="20"/>
  <c r="P45" i="20"/>
  <c r="P37" i="20"/>
  <c r="P29" i="20"/>
  <c r="P21" i="20"/>
  <c r="P13" i="20"/>
  <c r="D66" i="18"/>
  <c r="F73" i="16"/>
  <c r="F41" i="16"/>
  <c r="F9" i="16"/>
  <c r="K70" i="15"/>
  <c r="J65" i="15"/>
  <c r="T59" i="15"/>
  <c r="H55" i="15"/>
  <c r="G50" i="15"/>
  <c r="Q44" i="15"/>
  <c r="E40" i="15"/>
  <c r="D35" i="15"/>
  <c r="N29" i="15"/>
  <c r="J25" i="15"/>
  <c r="T19" i="15"/>
  <c r="S14" i="15"/>
  <c r="G10" i="15"/>
  <c r="J73" i="14"/>
  <c r="J65" i="14"/>
  <c r="E58" i="14"/>
  <c r="M50" i="14"/>
  <c r="K44" i="14"/>
  <c r="N37" i="14"/>
  <c r="L31" i="14"/>
  <c r="J25" i="14"/>
  <c r="M18" i="14"/>
  <c r="K12" i="14"/>
  <c r="E74" i="13"/>
  <c r="E58" i="13"/>
  <c r="E42" i="13"/>
  <c r="E26" i="13"/>
  <c r="E10" i="13"/>
  <c r="D60" i="12"/>
  <c r="E39" i="12"/>
  <c r="F18" i="12"/>
  <c r="G58" i="30"/>
  <c r="G26" i="30"/>
  <c r="L61" i="29"/>
  <c r="M26" i="29"/>
  <c r="E7" i="28"/>
  <c r="F14" i="27"/>
  <c r="I46" i="26"/>
  <c r="D11" i="26"/>
  <c r="E27" i="25"/>
  <c r="I76" i="23"/>
  <c r="H47" i="23"/>
  <c r="G18" i="23"/>
  <c r="E40" i="22"/>
  <c r="G71" i="21"/>
  <c r="E61" i="21"/>
  <c r="I49" i="21"/>
  <c r="F41" i="21"/>
  <c r="F33" i="21"/>
  <c r="F25" i="21"/>
  <c r="F17" i="21"/>
  <c r="F9" i="21"/>
  <c r="G74" i="20"/>
  <c r="G70" i="20"/>
  <c r="G66" i="20"/>
  <c r="G62" i="20"/>
  <c r="G58" i="20"/>
  <c r="G54" i="20"/>
  <c r="G50" i="20"/>
  <c r="G46" i="20"/>
  <c r="G42" i="20"/>
  <c r="G38" i="20"/>
  <c r="G34" i="20"/>
  <c r="G30" i="20"/>
  <c r="G26" i="20"/>
  <c r="G22" i="20"/>
  <c r="G18" i="20"/>
  <c r="G14" i="20"/>
  <c r="G10" i="20"/>
  <c r="D71" i="19"/>
  <c r="D39" i="19"/>
  <c r="D7" i="19"/>
  <c r="D51" i="29"/>
  <c r="F56" i="22"/>
  <c r="I62" i="23"/>
  <c r="D9" i="30"/>
  <c r="I27" i="26"/>
  <c r="D13" i="22"/>
  <c r="I29" i="26"/>
  <c r="F9" i="22"/>
  <c r="G22" i="21"/>
  <c r="H64" i="20"/>
  <c r="H44" i="20"/>
  <c r="P20" i="20"/>
  <c r="D22" i="18"/>
  <c r="I76" i="15"/>
  <c r="L59" i="15"/>
  <c r="K46" i="15"/>
  <c r="R33" i="15"/>
  <c r="D19" i="15"/>
  <c r="H75" i="14"/>
  <c r="G56" i="14"/>
  <c r="F37" i="14"/>
  <c r="K20" i="14"/>
  <c r="E70" i="13"/>
  <c r="E24" i="13"/>
  <c r="D44" i="12"/>
  <c r="G50" i="30"/>
  <c r="D21" i="29"/>
  <c r="J53" i="26"/>
  <c r="E11" i="25"/>
  <c r="H15" i="23"/>
  <c r="G63" i="21"/>
  <c r="F39" i="21"/>
  <c r="F16" i="21"/>
  <c r="G71" i="20"/>
  <c r="G61" i="20"/>
  <c r="O49" i="20"/>
  <c r="G39" i="20"/>
  <c r="G29" i="20"/>
  <c r="O17" i="20"/>
  <c r="G7" i="20"/>
  <c r="G74" i="16"/>
  <c r="E49" i="16"/>
  <c r="E25" i="16"/>
  <c r="F74" i="15"/>
  <c r="H68" i="15"/>
  <c r="R62" i="15"/>
  <c r="L56" i="15"/>
  <c r="N50" i="15"/>
  <c r="H44" i="15"/>
  <c r="J38" i="15"/>
  <c r="L32" i="15"/>
  <c r="F26" i="15"/>
  <c r="M21" i="15"/>
  <c r="Q17" i="15"/>
  <c r="J14" i="15"/>
  <c r="F10" i="15"/>
  <c r="J76" i="14"/>
  <c r="M69" i="14"/>
  <c r="K63" i="14"/>
  <c r="N56" i="14"/>
  <c r="L50" i="14"/>
  <c r="J44" i="14"/>
  <c r="M37" i="14"/>
  <c r="K31" i="14"/>
  <c r="N24" i="14"/>
  <c r="L18" i="14"/>
  <c r="J12" i="14"/>
  <c r="D74" i="13"/>
  <c r="D58" i="13"/>
  <c r="D42" i="13"/>
  <c r="D26" i="13"/>
  <c r="D10" i="13"/>
  <c r="E58" i="12"/>
  <c r="F37" i="12"/>
  <c r="D15" i="12"/>
  <c r="F50" i="30"/>
  <c r="F18" i="30"/>
  <c r="M55" i="29"/>
  <c r="D18" i="29"/>
  <c r="G67" i="27"/>
  <c r="G71" i="26"/>
  <c r="F32" i="26"/>
  <c r="D67" i="25"/>
  <c r="H76" i="23"/>
  <c r="G47" i="23"/>
  <c r="F18" i="23"/>
  <c r="D40" i="22"/>
  <c r="F71" i="21"/>
  <c r="D61" i="21"/>
  <c r="H49" i="21"/>
  <c r="E41" i="21"/>
  <c r="E33" i="21"/>
  <c r="E25" i="21"/>
  <c r="E17" i="21"/>
  <c r="E9" i="21"/>
  <c r="F74" i="20"/>
  <c r="F70" i="20"/>
  <c r="F66" i="20"/>
  <c r="F62" i="20"/>
  <c r="F58" i="20"/>
  <c r="F54" i="20"/>
  <c r="F50" i="20"/>
  <c r="F46" i="20"/>
  <c r="F42" i="20"/>
  <c r="F38" i="20"/>
  <c r="F34" i="20"/>
  <c r="F30" i="20"/>
  <c r="F26" i="20"/>
  <c r="F22" i="20"/>
  <c r="F18" i="20"/>
  <c r="F14" i="20"/>
  <c r="F10" i="20"/>
  <c r="D69" i="18"/>
  <c r="D37" i="18"/>
  <c r="E75" i="17"/>
  <c r="E59" i="17"/>
  <c r="E43" i="17"/>
  <c r="E27" i="17"/>
  <c r="E11" i="17"/>
  <c r="D65" i="16"/>
  <c r="D49" i="16"/>
  <c r="D33" i="16"/>
  <c r="D17" i="16"/>
  <c r="J75" i="15"/>
  <c r="F71" i="15"/>
  <c r="R67" i="15"/>
  <c r="N63" i="15"/>
  <c r="G60" i="15"/>
  <c r="K56" i="15"/>
  <c r="E69" i="28"/>
  <c r="D47" i="22"/>
  <c r="J59" i="23"/>
  <c r="I45" i="29"/>
  <c r="J64" i="23"/>
  <c r="F10" i="22"/>
  <c r="D45" i="25"/>
  <c r="D67" i="21"/>
  <c r="G21" i="21"/>
  <c r="P60" i="20"/>
  <c r="H40" i="20"/>
  <c r="H20" i="20"/>
  <c r="F69" i="16"/>
  <c r="M72" i="15"/>
  <c r="D59" i="15"/>
  <c r="I44" i="15"/>
  <c r="H31" i="15"/>
  <c r="O18" i="15"/>
  <c r="L71" i="14"/>
  <c r="K52" i="14"/>
  <c r="K36" i="14"/>
  <c r="E18" i="14"/>
  <c r="E62" i="13"/>
  <c r="E22" i="13"/>
  <c r="D36" i="12"/>
  <c r="G34" i="30"/>
  <c r="F15" i="29"/>
  <c r="D43" i="26"/>
  <c r="D26" i="24"/>
  <c r="I12" i="23"/>
  <c r="D60" i="21"/>
  <c r="F35" i="21"/>
  <c r="F15" i="21"/>
  <c r="O69" i="20"/>
  <c r="G59" i="20"/>
  <c r="G49" i="20"/>
  <c r="O37" i="20"/>
  <c r="G27" i="20"/>
  <c r="G17" i="20"/>
  <c r="D67" i="19"/>
  <c r="E73" i="16"/>
  <c r="E45" i="16"/>
  <c r="G18" i="16"/>
  <c r="Q73" i="15"/>
  <c r="S67" i="15"/>
  <c r="J62" i="15"/>
  <c r="O55" i="15"/>
  <c r="I49" i="15"/>
  <c r="S43" i="15"/>
  <c r="M37" i="15"/>
  <c r="D32" i="15"/>
  <c r="I25" i="15"/>
  <c r="E21" i="15"/>
  <c r="I17" i="15"/>
  <c r="M13" i="15"/>
  <c r="Q9" i="15"/>
  <c r="G75" i="14"/>
  <c r="E69" i="14"/>
  <c r="H62" i="14"/>
  <c r="F56" i="14"/>
  <c r="I49" i="14"/>
  <c r="G43" i="14"/>
  <c r="E37" i="14"/>
  <c r="H30" i="14"/>
  <c r="F24" i="14"/>
  <c r="I17" i="14"/>
  <c r="G11" i="14"/>
  <c r="D72" i="13"/>
  <c r="D56" i="13"/>
  <c r="D40" i="13"/>
  <c r="D24" i="13"/>
  <c r="D8" i="13"/>
  <c r="D55" i="12"/>
  <c r="E34" i="12"/>
  <c r="F13" i="12"/>
  <c r="F46" i="30"/>
  <c r="F14" i="30"/>
  <c r="D50" i="29"/>
  <c r="F12" i="29"/>
  <c r="E62" i="27"/>
  <c r="F64" i="26"/>
  <c r="J28" i="26"/>
  <c r="D59" i="25"/>
  <c r="I73" i="23"/>
  <c r="H44" i="23"/>
  <c r="G15" i="23"/>
  <c r="F29" i="22"/>
  <c r="E70" i="21"/>
  <c r="I58" i="21"/>
  <c r="G48" i="21"/>
  <c r="E40" i="21"/>
  <c r="E32" i="21"/>
  <c r="E24" i="21"/>
  <c r="E16" i="21"/>
  <c r="E8" i="21"/>
  <c r="N73" i="20"/>
  <c r="N69" i="20"/>
  <c r="N65" i="20"/>
  <c r="N61" i="20"/>
  <c r="N57" i="20"/>
  <c r="N53" i="20"/>
  <c r="N49" i="20"/>
  <c r="N45" i="20"/>
  <c r="N41" i="20"/>
  <c r="N37" i="20"/>
  <c r="N33" i="20"/>
  <c r="N29" i="20"/>
  <c r="N25" i="20"/>
  <c r="N21" i="20"/>
  <c r="N17" i="20"/>
  <c r="N13" i="20"/>
  <c r="N9" i="20"/>
  <c r="D65" i="18"/>
  <c r="D33" i="18"/>
  <c r="E73" i="17"/>
  <c r="E57" i="17"/>
  <c r="E41" i="17"/>
  <c r="E25" i="17"/>
  <c r="E9" i="17"/>
  <c r="F62" i="16"/>
  <c r="F46" i="16"/>
  <c r="F30" i="16"/>
  <c r="F14" i="16"/>
  <c r="M74" i="15"/>
  <c r="Q70" i="15"/>
  <c r="J67" i="15"/>
  <c r="H72" i="30"/>
  <c r="M68" i="29"/>
  <c r="I30" i="23"/>
  <c r="D44" i="29"/>
  <c r="D50" i="23"/>
  <c r="F31" i="30"/>
  <c r="D37" i="25"/>
  <c r="I56" i="21"/>
  <c r="G13" i="21"/>
  <c r="H60" i="20"/>
  <c r="P36" i="20"/>
  <c r="H16" i="20"/>
  <c r="D68" i="16"/>
  <c r="F69" i="15"/>
  <c r="E56" i="15"/>
  <c r="T43" i="15"/>
  <c r="F29" i="15"/>
  <c r="E16" i="15"/>
  <c r="I70" i="14"/>
  <c r="E50" i="14"/>
  <c r="J33" i="14"/>
  <c r="J17" i="14"/>
  <c r="E56" i="13"/>
  <c r="E14" i="13"/>
  <c r="F34" i="12"/>
  <c r="G22" i="30"/>
  <c r="E39" i="28"/>
  <c r="H39" i="26"/>
  <c r="J73" i="23"/>
  <c r="E56" i="22"/>
  <c r="I57" i="21"/>
  <c r="F32" i="21"/>
  <c r="F11" i="21"/>
  <c r="G69" i="20"/>
  <c r="O57" i="20"/>
  <c r="G47" i="20"/>
  <c r="G37" i="20"/>
  <c r="O25" i="20"/>
  <c r="G15" i="20"/>
  <c r="D63" i="19"/>
  <c r="G66" i="16"/>
  <c r="G42" i="16"/>
  <c r="E17" i="16"/>
  <c r="I73" i="15"/>
  <c r="N66" i="15"/>
  <c r="P60" i="15"/>
  <c r="G55" i="15"/>
  <c r="T48" i="15"/>
  <c r="K43" i="15"/>
  <c r="P36" i="15"/>
  <c r="R30" i="15"/>
  <c r="T24" i="15"/>
  <c r="P20" i="15"/>
  <c r="T16" i="15"/>
  <c r="E13" i="15"/>
  <c r="I9" i="15"/>
  <c r="L74" i="14"/>
  <c r="J68" i="14"/>
  <c r="M61" i="14"/>
  <c r="K55" i="14"/>
  <c r="N48" i="14"/>
  <c r="L42" i="14"/>
  <c r="J36" i="14"/>
  <c r="M29" i="14"/>
  <c r="K23" i="14"/>
  <c r="N16" i="14"/>
  <c r="L10" i="14"/>
  <c r="D70" i="13"/>
  <c r="D54" i="13"/>
  <c r="D38" i="13"/>
  <c r="D22" i="13"/>
  <c r="E74" i="12"/>
  <c r="F53" i="12"/>
  <c r="D31" i="12"/>
  <c r="F74" i="30"/>
  <c r="F42" i="30"/>
  <c r="F10" i="30"/>
  <c r="F44" i="29"/>
  <c r="G9" i="29"/>
  <c r="G51" i="27"/>
  <c r="J60" i="26"/>
  <c r="E25" i="26"/>
  <c r="D51" i="25"/>
  <c r="J70" i="23"/>
  <c r="I41" i="23"/>
  <c r="H12" i="23"/>
  <c r="D24" i="22"/>
  <c r="D69" i="21"/>
  <c r="H57" i="21"/>
  <c r="F47" i="21"/>
  <c r="E39" i="21"/>
  <c r="E31" i="21"/>
  <c r="E23" i="21"/>
  <c r="E15" i="21"/>
  <c r="E7" i="21"/>
  <c r="F73" i="20"/>
  <c r="F69" i="20"/>
  <c r="F65" i="20"/>
  <c r="F61" i="20"/>
  <c r="F57" i="20"/>
  <c r="F53" i="20"/>
  <c r="F49" i="20"/>
  <c r="F45" i="20"/>
  <c r="F41" i="20"/>
  <c r="F37" i="20"/>
  <c r="F33" i="20"/>
  <c r="F29" i="20"/>
  <c r="F25" i="20"/>
  <c r="F21" i="20"/>
  <c r="F17" i="20"/>
  <c r="F13" i="20"/>
  <c r="F9" i="20"/>
  <c r="D61" i="18"/>
  <c r="D29" i="18"/>
  <c r="E71" i="17"/>
  <c r="E55" i="17"/>
  <c r="E39" i="17"/>
  <c r="E23" i="17"/>
  <c r="E7" i="17"/>
  <c r="D61" i="16"/>
  <c r="D45" i="16"/>
  <c r="D29" i="16"/>
  <c r="D13" i="16"/>
  <c r="E74" i="15"/>
  <c r="I70" i="15"/>
  <c r="M66" i="15"/>
  <c r="Q62" i="15"/>
  <c r="H66" i="30"/>
  <c r="D63" i="29"/>
  <c r="E69" i="22"/>
  <c r="D73" i="28"/>
  <c r="H38" i="23"/>
  <c r="F68" i="29"/>
  <c r="J62" i="23"/>
  <c r="H55" i="21"/>
  <c r="P76" i="20"/>
  <c r="H56" i="20"/>
  <c r="H36" i="20"/>
  <c r="P12" i="20"/>
  <c r="D52" i="16"/>
  <c r="Q68" i="15"/>
  <c r="K54" i="15"/>
  <c r="J41" i="15"/>
  <c r="Q28" i="15"/>
  <c r="K14" i="15"/>
  <c r="H67" i="14"/>
  <c r="J49" i="14"/>
  <c r="I30" i="14"/>
  <c r="N13" i="14"/>
  <c r="E54" i="13"/>
  <c r="E8" i="13"/>
  <c r="E23" i="12"/>
  <c r="G18" i="30"/>
  <c r="D73" i="27"/>
  <c r="E18" i="26"/>
  <c r="K70" i="23"/>
  <c r="G29" i="22"/>
  <c r="E53" i="21"/>
  <c r="F31" i="21"/>
  <c r="F8" i="21"/>
  <c r="G67" i="20"/>
  <c r="G57" i="20"/>
  <c r="O45" i="20"/>
  <c r="G35" i="20"/>
  <c r="G25" i="20"/>
  <c r="O13" i="20"/>
  <c r="D47" i="19"/>
  <c r="E65" i="16"/>
  <c r="E41" i="16"/>
  <c r="E13" i="16"/>
  <c r="D72" i="15"/>
  <c r="F66" i="15"/>
  <c r="H60" i="15"/>
  <c r="R54" i="15"/>
  <c r="D48" i="15"/>
  <c r="Q41" i="15"/>
  <c r="H36" i="15"/>
  <c r="J30" i="15"/>
  <c r="L24" i="15"/>
  <c r="H20" i="15"/>
  <c r="L16" i="15"/>
  <c r="P12" i="15"/>
  <c r="T8" i="15"/>
  <c r="I73" i="14"/>
  <c r="G67" i="14"/>
  <c r="E61" i="14"/>
  <c r="H54" i="14"/>
  <c r="F48" i="14"/>
  <c r="I41" i="14"/>
  <c r="G35" i="14"/>
  <c r="E29" i="14"/>
  <c r="H22" i="14"/>
  <c r="F16" i="14"/>
  <c r="I9" i="14"/>
  <c r="D68" i="13"/>
  <c r="D52" i="13"/>
  <c r="D36" i="13"/>
  <c r="D20" i="13"/>
  <c r="D8" i="29"/>
  <c r="E73" i="28"/>
  <c r="E65" i="22"/>
  <c r="E51" i="27"/>
  <c r="E23" i="23"/>
  <c r="M47" i="29"/>
  <c r="H36" i="23"/>
  <c r="G45" i="21"/>
  <c r="H76" i="20"/>
  <c r="P52" i="20"/>
  <c r="H32" i="20"/>
  <c r="H12" i="20"/>
  <c r="F37" i="16"/>
  <c r="O66" i="15"/>
  <c r="N53" i="15"/>
  <c r="H39" i="15"/>
  <c r="G26" i="15"/>
  <c r="N13" i="15"/>
  <c r="G64" i="14"/>
  <c r="N45" i="14"/>
  <c r="N29" i="14"/>
  <c r="H11" i="14"/>
  <c r="E46" i="13"/>
  <c r="D76" i="12"/>
  <c r="E15" i="12"/>
  <c r="I70" i="29"/>
  <c r="F62" i="27"/>
  <c r="H7" i="26"/>
  <c r="F53" i="23"/>
  <c r="E24" i="22"/>
  <c r="H48" i="21"/>
  <c r="F27" i="21"/>
  <c r="F7" i="21"/>
  <c r="O65" i="20"/>
  <c r="G55" i="20"/>
  <c r="G45" i="20"/>
  <c r="O33" i="20"/>
  <c r="G23" i="20"/>
  <c r="G13" i="20"/>
  <c r="D35" i="19"/>
  <c r="E61" i="16"/>
  <c r="G34" i="16"/>
  <c r="G10" i="16"/>
  <c r="O71" i="15"/>
  <c r="Q65" i="15"/>
  <c r="K59" i="15"/>
  <c r="E53" i="15"/>
  <c r="O47" i="15"/>
  <c r="I41" i="15"/>
  <c r="S35" i="15"/>
  <c r="E29" i="15"/>
  <c r="O23" i="15"/>
  <c r="S19" i="15"/>
  <c r="D16" i="15"/>
  <c r="H12" i="15"/>
  <c r="L8" i="15"/>
  <c r="N72" i="14"/>
  <c r="L66" i="14"/>
  <c r="J60" i="14"/>
  <c r="M53" i="14"/>
  <c r="K47" i="14"/>
  <c r="N40" i="14"/>
  <c r="L34" i="14"/>
  <c r="J28" i="14"/>
  <c r="M21" i="14"/>
  <c r="K15" i="14"/>
  <c r="N8" i="14"/>
  <c r="D66" i="13"/>
  <c r="D50" i="13"/>
  <c r="D34" i="13"/>
  <c r="D18" i="13"/>
  <c r="F69" i="12"/>
  <c r="D47" i="12"/>
  <c r="E26" i="12"/>
  <c r="F66" i="30"/>
  <c r="F34" i="30"/>
  <c r="G73" i="29"/>
  <c r="I35" i="29"/>
  <c r="E60" i="28"/>
  <c r="G35" i="27"/>
  <c r="I53" i="26"/>
  <c r="D18" i="26"/>
  <c r="D35" i="25"/>
  <c r="L64" i="23"/>
  <c r="K35" i="23"/>
  <c r="D72" i="22"/>
  <c r="D8" i="22"/>
  <c r="H65" i="21"/>
  <c r="F55" i="21"/>
  <c r="E45" i="21"/>
  <c r="E37" i="21"/>
  <c r="E29" i="21"/>
  <c r="E21" i="21"/>
  <c r="E13" i="21"/>
  <c r="F76" i="20"/>
  <c r="F72" i="20"/>
  <c r="F68" i="20"/>
  <c r="F64" i="20"/>
  <c r="F60" i="20"/>
  <c r="F56" i="20"/>
  <c r="F52" i="20"/>
  <c r="F48" i="20"/>
  <c r="F44" i="20"/>
  <c r="F40" i="20"/>
  <c r="F36" i="20"/>
  <c r="F32" i="20"/>
  <c r="F28" i="20"/>
  <c r="F24" i="20"/>
  <c r="F20" i="20"/>
  <c r="F16" i="20"/>
  <c r="F12" i="20"/>
  <c r="F8" i="20"/>
  <c r="D53" i="18"/>
  <c r="D21" i="18"/>
  <c r="E67" i="17"/>
  <c r="E51" i="17"/>
  <c r="E35" i="17"/>
  <c r="E19" i="17"/>
  <c r="D73" i="16"/>
  <c r="D57" i="16"/>
  <c r="D41" i="16"/>
  <c r="D25" i="16"/>
  <c r="D9" i="16"/>
  <c r="H73" i="15"/>
  <c r="L69" i="15"/>
  <c r="P65" i="15"/>
  <c r="D20" i="26"/>
  <c r="D10" i="27"/>
  <c r="D43" i="30"/>
  <c r="E63" i="26"/>
  <c r="E7" i="23"/>
  <c r="E42" i="27"/>
  <c r="F73" i="22"/>
  <c r="G37" i="21"/>
  <c r="P68" i="20"/>
  <c r="H48" i="20"/>
  <c r="H28" i="20"/>
  <c r="D58" i="18"/>
  <c r="D20" i="16"/>
  <c r="P63" i="15"/>
  <c r="J49" i="15"/>
  <c r="I36" i="15"/>
  <c r="P23" i="15"/>
  <c r="J9" i="15"/>
  <c r="K60" i="14"/>
  <c r="M42" i="14"/>
  <c r="G24" i="14"/>
  <c r="L7" i="14"/>
  <c r="E38" i="13"/>
  <c r="F58" i="12"/>
  <c r="G66" i="30"/>
  <c r="D53" i="29"/>
  <c r="D9" i="27"/>
  <c r="E43" i="25"/>
  <c r="J41" i="23"/>
  <c r="F70" i="21"/>
  <c r="F43" i="21"/>
  <c r="F23" i="21"/>
  <c r="G17" i="26"/>
  <c r="D17" i="26"/>
  <c r="D41" i="30"/>
  <c r="G29" i="26"/>
  <c r="D33" i="22"/>
  <c r="E26" i="27"/>
  <c r="D20" i="22"/>
  <c r="G29" i="21"/>
  <c r="H68" i="20"/>
  <c r="P44" i="20"/>
  <c r="H24" i="20"/>
  <c r="D54" i="18"/>
  <c r="Q76" i="15"/>
  <c r="F61" i="15"/>
  <c r="M48" i="15"/>
  <c r="G34" i="15"/>
  <c r="F21" i="15"/>
  <c r="M8" i="15"/>
  <c r="J57" i="14"/>
  <c r="L39" i="14"/>
  <c r="L23" i="14"/>
  <c r="E72" i="13"/>
  <c r="E30" i="13"/>
  <c r="E55" i="12"/>
  <c r="G54" i="30"/>
  <c r="J35" i="29"/>
  <c r="D75" i="26"/>
  <c r="E19" i="25"/>
  <c r="E24" i="23"/>
  <c r="E69" i="21"/>
  <c r="F40" i="21"/>
  <c r="F19" i="21"/>
  <c r="G73" i="20"/>
  <c r="O61" i="20"/>
  <c r="G51" i="20"/>
  <c r="G41" i="20"/>
  <c r="O29" i="20"/>
  <c r="G19" i="20"/>
  <c r="G9" i="20"/>
  <c r="D15" i="19"/>
  <c r="G50" i="16"/>
  <c r="G26" i="16"/>
  <c r="K75" i="15"/>
  <c r="M69" i="15"/>
  <c r="G63" i="15"/>
  <c r="T56" i="15"/>
  <c r="K51" i="15"/>
  <c r="E45" i="15"/>
  <c r="O39" i="15"/>
  <c r="T32" i="15"/>
  <c r="N26" i="15"/>
  <c r="J22" i="15"/>
  <c r="F18" i="15"/>
  <c r="R14" i="15"/>
  <c r="N10" i="15"/>
  <c r="G7" i="15"/>
  <c r="H70" i="14"/>
  <c r="F64" i="14"/>
  <c r="I57" i="14"/>
  <c r="G51" i="14"/>
  <c r="E45" i="14"/>
  <c r="H38" i="14"/>
  <c r="F32" i="14"/>
  <c r="I25" i="14"/>
  <c r="G19" i="14"/>
  <c r="E13" i="14"/>
  <c r="D76" i="13"/>
  <c r="D60" i="13"/>
  <c r="D44" i="13"/>
  <c r="D28" i="13"/>
  <c r="D12" i="13"/>
  <c r="F61" i="12"/>
  <c r="D39" i="12"/>
  <c r="E18" i="12"/>
  <c r="F54" i="30"/>
  <c r="F22" i="30"/>
  <c r="L58" i="29"/>
  <c r="M23" i="29"/>
  <c r="D7" i="28"/>
  <c r="E14" i="27"/>
  <c r="G39" i="26"/>
  <c r="D75" i="25"/>
  <c r="D11" i="25"/>
  <c r="F50" i="23"/>
  <c r="E21" i="23"/>
  <c r="F45" i="22"/>
  <c r="G72" i="21"/>
  <c r="E62" i="21"/>
  <c r="I50" i="21"/>
  <c r="E42" i="21"/>
  <c r="E34" i="21"/>
  <c r="E26" i="21"/>
  <c r="E18" i="21"/>
  <c r="E10" i="21"/>
  <c r="N74" i="20"/>
  <c r="N70" i="20"/>
  <c r="N66" i="20"/>
  <c r="N62" i="20"/>
  <c r="N58" i="20"/>
  <c r="E74" i="28"/>
  <c r="H72" i="20"/>
  <c r="E24" i="15"/>
  <c r="D12" i="12"/>
  <c r="G75" i="20"/>
  <c r="G33" i="20"/>
  <c r="G58" i="16"/>
  <c r="L64" i="15"/>
  <c r="L40" i="15"/>
  <c r="K19" i="15"/>
  <c r="F72" i="14"/>
  <c r="H46" i="14"/>
  <c r="E21" i="14"/>
  <c r="D48" i="13"/>
  <c r="D63" i="12"/>
  <c r="F62" i="30"/>
  <c r="G41" i="29"/>
  <c r="G19" i="27"/>
  <c r="D27" i="25"/>
  <c r="I9" i="23"/>
  <c r="F63" i="21"/>
  <c r="E36" i="21"/>
  <c r="E14" i="21"/>
  <c r="F71" i="20"/>
  <c r="N59" i="20"/>
  <c r="F51" i="20"/>
  <c r="F43" i="20"/>
  <c r="F35" i="20"/>
  <c r="F27" i="20"/>
  <c r="F19" i="20"/>
  <c r="F11" i="20"/>
  <c r="D45" i="18"/>
  <c r="E63" i="17"/>
  <c r="E31" i="17"/>
  <c r="D69" i="16"/>
  <c r="D37" i="16"/>
  <c r="G76" i="15"/>
  <c r="O68" i="15"/>
  <c r="T61" i="15"/>
  <c r="P57" i="15"/>
  <c r="L53" i="15"/>
  <c r="P49" i="15"/>
  <c r="T45" i="15"/>
  <c r="E42" i="15"/>
  <c r="I38" i="15"/>
  <c r="M34" i="15"/>
  <c r="Q30" i="15"/>
  <c r="J27" i="15"/>
  <c r="F23" i="15"/>
  <c r="R19" i="15"/>
  <c r="N15" i="15"/>
  <c r="G12" i="15"/>
  <c r="K8" i="15"/>
  <c r="M72" i="14"/>
  <c r="K66" i="14"/>
  <c r="N59" i="14"/>
  <c r="L53" i="14"/>
  <c r="J47" i="14"/>
  <c r="M40" i="14"/>
  <c r="K34" i="14"/>
  <c r="N27" i="14"/>
  <c r="L21" i="14"/>
  <c r="J15" i="14"/>
  <c r="M8" i="14"/>
  <c r="G53" i="30"/>
  <c r="G21" i="30"/>
  <c r="F55" i="29"/>
  <c r="G20" i="29"/>
  <c r="D61" i="27"/>
  <c r="I70" i="26"/>
  <c r="D35" i="26"/>
  <c r="E57" i="25"/>
  <c r="D54" i="24"/>
  <c r="H55" i="23"/>
  <c r="G26" i="23"/>
  <c r="E60" i="22"/>
  <c r="H74" i="21"/>
  <c r="F64" i="21"/>
  <c r="D54" i="21"/>
  <c r="D44" i="21"/>
  <c r="D36" i="21"/>
  <c r="D28" i="21"/>
  <c r="D20" i="21"/>
  <c r="D12" i="21"/>
  <c r="M75" i="20"/>
  <c r="M71" i="20"/>
  <c r="M67" i="20"/>
  <c r="M63" i="20"/>
  <c r="M59" i="20"/>
  <c r="M55" i="20"/>
  <c r="M51" i="20"/>
  <c r="M47" i="20"/>
  <c r="M43" i="20"/>
  <c r="M39" i="20"/>
  <c r="M35" i="20"/>
  <c r="M31" i="20"/>
  <c r="M27" i="20"/>
  <c r="M23" i="20"/>
  <c r="M19" i="20"/>
  <c r="M15" i="20"/>
  <c r="M11" i="20"/>
  <c r="M7" i="20"/>
  <c r="D50" i="19"/>
  <c r="D18" i="19"/>
  <c r="D65" i="17"/>
  <c r="D49" i="17"/>
  <c r="D33" i="17"/>
  <c r="D17" i="17"/>
  <c r="G71" i="16"/>
  <c r="G55" i="16"/>
  <c r="G39" i="16"/>
  <c r="G23" i="16"/>
  <c r="G7" i="16"/>
  <c r="O73" i="15"/>
  <c r="S69" i="15"/>
  <c r="D66" i="15"/>
  <c r="H62" i="15"/>
  <c r="L58" i="15"/>
  <c r="P54" i="15"/>
  <c r="T50" i="15"/>
  <c r="E47" i="15"/>
  <c r="I43" i="15"/>
  <c r="M39" i="15"/>
  <c r="Q35" i="15"/>
  <c r="J32" i="15"/>
  <c r="F28" i="15"/>
  <c r="R24" i="15"/>
  <c r="N20" i="15"/>
  <c r="G17" i="15"/>
  <c r="K13" i="15"/>
  <c r="O9" i="15"/>
  <c r="E75" i="14"/>
  <c r="H68" i="14"/>
  <c r="F62" i="14"/>
  <c r="I55" i="14"/>
  <c r="G49" i="14"/>
  <c r="E43" i="14"/>
  <c r="H36" i="14"/>
  <c r="F30" i="14"/>
  <c r="I23" i="14"/>
  <c r="G17" i="14"/>
  <c r="E11" i="14"/>
  <c r="F67" i="12"/>
  <c r="D45" i="12"/>
  <c r="E24" i="12"/>
  <c r="F69" i="30"/>
  <c r="F37" i="30"/>
  <c r="I75" i="29"/>
  <c r="J40" i="29"/>
  <c r="E68" i="28"/>
  <c r="G39" i="27"/>
  <c r="F56" i="26"/>
  <c r="J20" i="26"/>
  <c r="D41" i="25"/>
  <c r="E61" i="23"/>
  <c r="D32" i="23"/>
  <c r="L8" i="23"/>
  <c r="F17" i="22"/>
  <c r="H67" i="21"/>
  <c r="F57" i="21"/>
  <c r="D47" i="21"/>
  <c r="D73" i="20"/>
  <c r="D69" i="20"/>
  <c r="D65" i="20"/>
  <c r="D61" i="20"/>
  <c r="D57" i="20"/>
  <c r="D53" i="20"/>
  <c r="D49" i="20"/>
  <c r="D45" i="20"/>
  <c r="D41" i="20"/>
  <c r="D37" i="20"/>
  <c r="D33" i="20"/>
  <c r="D29" i="20"/>
  <c r="D25" i="20"/>
  <c r="D21" i="20"/>
  <c r="D17" i="20"/>
  <c r="D13" i="20"/>
  <c r="D9" i="20"/>
  <c r="D64" i="18"/>
  <c r="D32" i="18"/>
  <c r="D74" i="16"/>
  <c r="D58" i="16"/>
  <c r="D42" i="16"/>
  <c r="D26" i="16"/>
  <c r="D10" i="16"/>
  <c r="N73" i="15"/>
  <c r="G70" i="15"/>
  <c r="K66" i="15"/>
  <c r="O62" i="15"/>
  <c r="S58" i="15"/>
  <c r="D55" i="15"/>
  <c r="H51" i="15"/>
  <c r="L47" i="15"/>
  <c r="P43" i="15"/>
  <c r="T39" i="15"/>
  <c r="E36" i="15"/>
  <c r="I32" i="15"/>
  <c r="M28" i="15"/>
  <c r="Q24" i="15"/>
  <c r="J21" i="15"/>
  <c r="F17" i="15"/>
  <c r="R13" i="15"/>
  <c r="N9" i="15"/>
  <c r="L75" i="14"/>
  <c r="J69" i="14"/>
  <c r="M62" i="14"/>
  <c r="K56" i="14"/>
  <c r="N49" i="14"/>
  <c r="L43" i="14"/>
  <c r="J37" i="14"/>
  <c r="M30" i="14"/>
  <c r="K24" i="14"/>
  <c r="N17" i="14"/>
  <c r="L11" i="14"/>
  <c r="E71" i="13"/>
  <c r="E55" i="13"/>
  <c r="G68" i="30"/>
  <c r="G36" i="30"/>
  <c r="M74" i="29"/>
  <c r="D37" i="29"/>
  <c r="E55" i="28"/>
  <c r="D33" i="27"/>
  <c r="H55" i="26"/>
  <c r="G16" i="26"/>
  <c r="E23" i="25"/>
  <c r="E72" i="23"/>
  <c r="D43" i="23"/>
  <c r="L19" i="23"/>
  <c r="E32" i="22"/>
  <c r="H68" i="21"/>
  <c r="F58" i="21"/>
  <c r="D48" i="21"/>
  <c r="K69" i="20"/>
  <c r="K61" i="20"/>
  <c r="K53" i="20"/>
  <c r="K45" i="20"/>
  <c r="K37" i="20"/>
  <c r="K29" i="20"/>
  <c r="K21" i="20"/>
  <c r="K13" i="20"/>
  <c r="D69" i="19"/>
  <c r="D37" i="19"/>
  <c r="G76" i="16"/>
  <c r="G60" i="16"/>
  <c r="G44" i="16"/>
  <c r="G28" i="16"/>
  <c r="D14" i="27"/>
  <c r="H52" i="20"/>
  <c r="D11" i="15"/>
  <c r="M58" i="29"/>
  <c r="O73" i="20"/>
  <c r="G31" i="20"/>
  <c r="E57" i="16"/>
  <c r="D64" i="15"/>
  <c r="D40" i="15"/>
  <c r="N18" i="15"/>
  <c r="K71" i="14"/>
  <c r="M45" i="14"/>
  <c r="J20" i="14"/>
  <c r="D46" i="13"/>
  <c r="E50" i="12"/>
  <c r="F58" i="30"/>
  <c r="J32" i="29"/>
  <c r="E57" i="26"/>
  <c r="D19" i="25"/>
  <c r="F61" i="22"/>
  <c r="G56" i="21"/>
  <c r="E35" i="21"/>
  <c r="E12" i="21"/>
  <c r="N68" i="20"/>
  <c r="F59" i="20"/>
  <c r="N50" i="20"/>
  <c r="N42" i="20"/>
  <c r="N34" i="20"/>
  <c r="N26" i="20"/>
  <c r="N18" i="20"/>
  <c r="N10" i="20"/>
  <c r="D41" i="18"/>
  <c r="E61" i="17"/>
  <c r="E29" i="17"/>
  <c r="F66" i="16"/>
  <c r="F34" i="16"/>
  <c r="R75" i="15"/>
  <c r="G68" i="15"/>
  <c r="L61" i="15"/>
  <c r="H57" i="15"/>
  <c r="D53" i="15"/>
  <c r="H49" i="15"/>
  <c r="L45" i="15"/>
  <c r="P41" i="15"/>
  <c r="T37" i="15"/>
  <c r="E34" i="15"/>
  <c r="I30" i="15"/>
  <c r="M26" i="15"/>
  <c r="Q22" i="15"/>
  <c r="J19" i="15"/>
  <c r="F15" i="15"/>
  <c r="R11" i="15"/>
  <c r="N7" i="15"/>
  <c r="E72" i="14"/>
  <c r="H65" i="14"/>
  <c r="F59" i="14"/>
  <c r="I52" i="14"/>
  <c r="G46" i="14"/>
  <c r="E40" i="14"/>
  <c r="H33" i="14"/>
  <c r="F27" i="14"/>
  <c r="I20" i="14"/>
  <c r="G14" i="14"/>
  <c r="E8" i="14"/>
  <c r="G49" i="30"/>
  <c r="G17" i="30"/>
  <c r="G52" i="29"/>
  <c r="I14" i="29"/>
  <c r="F50" i="27"/>
  <c r="D67" i="26"/>
  <c r="H31" i="26"/>
  <c r="E49" i="25"/>
  <c r="D38" i="24"/>
  <c r="I52" i="23"/>
  <c r="H23" i="23"/>
  <c r="G49" i="22"/>
  <c r="G73" i="21"/>
  <c r="E63" i="21"/>
  <c r="I51" i="21"/>
  <c r="D43" i="21"/>
  <c r="D35" i="21"/>
  <c r="D27" i="21"/>
  <c r="D19" i="21"/>
  <c r="D11" i="21"/>
  <c r="E75" i="20"/>
  <c r="E71" i="20"/>
  <c r="E67" i="20"/>
  <c r="E63" i="20"/>
  <c r="E59" i="20"/>
  <c r="E55" i="20"/>
  <c r="E51" i="20"/>
  <c r="E47" i="20"/>
  <c r="E43" i="20"/>
  <c r="E39" i="20"/>
  <c r="E35" i="20"/>
  <c r="E31" i="20"/>
  <c r="E27" i="20"/>
  <c r="E23" i="20"/>
  <c r="E19" i="20"/>
  <c r="E15" i="20"/>
  <c r="E11" i="20"/>
  <c r="E7" i="20"/>
  <c r="D46" i="19"/>
  <c r="D14" i="19"/>
  <c r="D63" i="17"/>
  <c r="D47" i="17"/>
  <c r="D31" i="17"/>
  <c r="D15" i="17"/>
  <c r="E70" i="16"/>
  <c r="E54" i="16"/>
  <c r="E38" i="16"/>
  <c r="E22" i="16"/>
  <c r="N76" i="15"/>
  <c r="G73" i="15"/>
  <c r="K69" i="15"/>
  <c r="O65" i="15"/>
  <c r="S61" i="15"/>
  <c r="D58" i="15"/>
  <c r="H54" i="15"/>
  <c r="L50" i="15"/>
  <c r="P46" i="15"/>
  <c r="T42" i="15"/>
  <c r="E39" i="15"/>
  <c r="I35" i="15"/>
  <c r="M31" i="15"/>
  <c r="Q27" i="15"/>
  <c r="J24" i="15"/>
  <c r="F20" i="15"/>
  <c r="R16" i="15"/>
  <c r="N12" i="15"/>
  <c r="G9" i="15"/>
  <c r="J74" i="14"/>
  <c r="M67" i="14"/>
  <c r="K61" i="14"/>
  <c r="N54" i="14"/>
  <c r="L48" i="14"/>
  <c r="J42" i="14"/>
  <c r="M35" i="14"/>
  <c r="K29" i="14"/>
  <c r="N22" i="14"/>
  <c r="L16" i="14"/>
  <c r="J10" i="14"/>
  <c r="E64" i="12"/>
  <c r="F43" i="12"/>
  <c r="D21" i="12"/>
  <c r="F65" i="30"/>
  <c r="F33" i="30"/>
  <c r="J72" i="29"/>
  <c r="L34" i="29"/>
  <c r="D47" i="28"/>
  <c r="E34" i="27"/>
  <c r="J52" i="26"/>
  <c r="E17" i="26"/>
  <c r="D33" i="25"/>
  <c r="F58" i="23"/>
  <c r="E29" i="23"/>
  <c r="D76" i="22"/>
  <c r="D12" i="22"/>
  <c r="G66" i="21"/>
  <c r="E56" i="21"/>
  <c r="L76" i="20"/>
  <c r="L72" i="20"/>
  <c r="L68" i="20"/>
  <c r="L64" i="20"/>
  <c r="L60" i="20"/>
  <c r="L56" i="20"/>
  <c r="L52" i="20"/>
  <c r="L48" i="20"/>
  <c r="L44" i="20"/>
  <c r="L40" i="20"/>
  <c r="L36" i="20"/>
  <c r="L32" i="20"/>
  <c r="L28" i="20"/>
  <c r="L24" i="20"/>
  <c r="L20" i="20"/>
  <c r="L16" i="20"/>
  <c r="L12" i="20"/>
  <c r="L8" i="20"/>
  <c r="D60" i="18"/>
  <c r="D28" i="18"/>
  <c r="F71" i="16"/>
  <c r="F55" i="16"/>
  <c r="F39" i="16"/>
  <c r="F23" i="16"/>
  <c r="F7" i="16"/>
  <c r="F73" i="15"/>
  <c r="R69" i="15"/>
  <c r="N65" i="15"/>
  <c r="G62" i="15"/>
  <c r="K58" i="15"/>
  <c r="O54" i="15"/>
  <c r="S50" i="15"/>
  <c r="D47" i="15"/>
  <c r="H43" i="15"/>
  <c r="L39" i="15"/>
  <c r="P35" i="15"/>
  <c r="T31" i="15"/>
  <c r="E28" i="15"/>
  <c r="I24" i="15"/>
  <c r="M20" i="15"/>
  <c r="Q16" i="15"/>
  <c r="J13" i="15"/>
  <c r="F9" i="15"/>
  <c r="I74" i="14"/>
  <c r="G68" i="14"/>
  <c r="E62" i="14"/>
  <c r="H55" i="14"/>
  <c r="F49" i="14"/>
  <c r="I42" i="14"/>
  <c r="G36" i="14"/>
  <c r="E30" i="14"/>
  <c r="H23" i="14"/>
  <c r="F17" i="14"/>
  <c r="I10" i="14"/>
  <c r="E69" i="13"/>
  <c r="E53" i="13"/>
  <c r="G64" i="30"/>
  <c r="G32" i="30"/>
  <c r="D69" i="29"/>
  <c r="F31" i="29"/>
  <c r="D34" i="28"/>
  <c r="F22" i="27"/>
  <c r="G48" i="26"/>
  <c r="D73" i="30"/>
  <c r="P28" i="20"/>
  <c r="L63" i="14"/>
  <c r="F30" i="27"/>
  <c r="G65" i="20"/>
  <c r="O21" i="20"/>
  <c r="E33" i="16"/>
  <c r="N58" i="15"/>
  <c r="F34" i="15"/>
  <c r="O15" i="15"/>
  <c r="I65" i="14"/>
  <c r="F40" i="14"/>
  <c r="H14" i="14"/>
  <c r="D32" i="13"/>
  <c r="F45" i="12"/>
  <c r="F38" i="30"/>
  <c r="L26" i="29"/>
  <c r="D50" i="26"/>
  <c r="K67" i="23"/>
  <c r="D56" i="22"/>
  <c r="E54" i="21"/>
  <c r="E30" i="21"/>
  <c r="E11" i="21"/>
  <c r="N67" i="20"/>
  <c r="N56" i="20"/>
  <c r="N48" i="20"/>
  <c r="N40" i="20"/>
  <c r="N32" i="20"/>
  <c r="N24" i="20"/>
  <c r="N16" i="20"/>
  <c r="N8" i="20"/>
  <c r="D25" i="18"/>
  <c r="E53" i="17"/>
  <c r="E21" i="17"/>
  <c r="F58" i="16"/>
  <c r="F26" i="16"/>
  <c r="P73" i="15"/>
  <c r="E66" i="15"/>
  <c r="D61" i="15"/>
  <c r="S56" i="15"/>
  <c r="O52" i="15"/>
  <c r="S48" i="15"/>
  <c r="D45" i="15"/>
  <c r="H41" i="15"/>
  <c r="L37" i="15"/>
  <c r="P33" i="15"/>
  <c r="T29" i="15"/>
  <c r="E26" i="15"/>
  <c r="I22" i="15"/>
  <c r="M18" i="15"/>
  <c r="Q14" i="15"/>
  <c r="J11" i="15"/>
  <c r="F7" i="15"/>
  <c r="J71" i="14"/>
  <c r="M64" i="14"/>
  <c r="K58" i="14"/>
  <c r="N51" i="14"/>
  <c r="L45" i="14"/>
  <c r="J39" i="14"/>
  <c r="M32" i="14"/>
  <c r="K26" i="14"/>
  <c r="N19" i="14"/>
  <c r="L13" i="14"/>
  <c r="J7" i="14"/>
  <c r="G45" i="30"/>
  <c r="G13" i="30"/>
  <c r="I46" i="29"/>
  <c r="J11" i="29"/>
  <c r="D45" i="27"/>
  <c r="H63" i="26"/>
  <c r="G24" i="26"/>
  <c r="E41" i="25"/>
  <c r="D22" i="24"/>
  <c r="J49" i="23"/>
  <c r="I20" i="23"/>
  <c r="E44" i="22"/>
  <c r="F72" i="21"/>
  <c r="D62" i="21"/>
  <c r="H50" i="21"/>
  <c r="D42" i="21"/>
  <c r="D34" i="21"/>
  <c r="D26" i="21"/>
  <c r="D18" i="21"/>
  <c r="D10" i="21"/>
  <c r="M74" i="20"/>
  <c r="M70" i="20"/>
  <c r="M66" i="20"/>
  <c r="M62" i="20"/>
  <c r="M58" i="20"/>
  <c r="M54" i="20"/>
  <c r="M50" i="20"/>
  <c r="M46" i="20"/>
  <c r="M42" i="20"/>
  <c r="M38" i="20"/>
  <c r="M34" i="20"/>
  <c r="M30" i="20"/>
  <c r="M26" i="20"/>
  <c r="M22" i="20"/>
  <c r="M18" i="20"/>
  <c r="M14" i="20"/>
  <c r="M10" i="20"/>
  <c r="D74" i="19"/>
  <c r="D42" i="19"/>
  <c r="D10" i="19"/>
  <c r="D61" i="17"/>
  <c r="D45" i="17"/>
  <c r="D29" i="17"/>
  <c r="D13" i="17"/>
  <c r="G67" i="16"/>
  <c r="G51" i="16"/>
  <c r="G35" i="16"/>
  <c r="G19" i="16"/>
  <c r="F76" i="15"/>
  <c r="R72" i="15"/>
  <c r="N68" i="15"/>
  <c r="G65" i="15"/>
  <c r="K61" i="15"/>
  <c r="O57" i="15"/>
  <c r="S53" i="15"/>
  <c r="D50" i="15"/>
  <c r="H46" i="15"/>
  <c r="L42" i="15"/>
  <c r="P38" i="15"/>
  <c r="T34" i="15"/>
  <c r="E31" i="15"/>
  <c r="I27" i="15"/>
  <c r="M23" i="15"/>
  <c r="Q19" i="15"/>
  <c r="J16" i="15"/>
  <c r="F12" i="15"/>
  <c r="R8" i="15"/>
  <c r="G73" i="14"/>
  <c r="E67" i="14"/>
  <c r="H60" i="14"/>
  <c r="F54" i="14"/>
  <c r="I47" i="14"/>
  <c r="G41" i="14"/>
  <c r="E35" i="14"/>
  <c r="H28" i="14"/>
  <c r="F22" i="14"/>
  <c r="I15" i="14"/>
  <c r="G9" i="14"/>
  <c r="D61" i="12"/>
  <c r="E40" i="12"/>
  <c r="F19" i="12"/>
  <c r="F61" i="30"/>
  <c r="F29" i="30"/>
  <c r="L66" i="29"/>
  <c r="M31" i="29"/>
  <c r="E36" i="28"/>
  <c r="G23" i="27"/>
  <c r="E49" i="26"/>
  <c r="I13" i="26"/>
  <c r="D25" i="25"/>
  <c r="G55" i="23"/>
  <c r="F26" i="23"/>
  <c r="F65" i="22"/>
  <c r="H75" i="21"/>
  <c r="F65" i="21"/>
  <c r="D55" i="21"/>
  <c r="D76" i="20"/>
  <c r="D72" i="20"/>
  <c r="D68" i="20"/>
  <c r="D64" i="20"/>
  <c r="D60" i="20"/>
  <c r="D56" i="20"/>
  <c r="D52" i="20"/>
  <c r="D48" i="20"/>
  <c r="D44" i="20"/>
  <c r="D40" i="20"/>
  <c r="D36" i="20"/>
  <c r="D32" i="20"/>
  <c r="D28" i="20"/>
  <c r="D24" i="20"/>
  <c r="D20" i="20"/>
  <c r="D16" i="20"/>
  <c r="D12" i="20"/>
  <c r="D8" i="20"/>
  <c r="D56" i="18"/>
  <c r="D24" i="18"/>
  <c r="D70" i="16"/>
  <c r="D54" i="16"/>
  <c r="D38" i="16"/>
  <c r="D22" i="16"/>
  <c r="M76" i="15"/>
  <c r="Q72" i="15"/>
  <c r="J69" i="15"/>
  <c r="F65" i="15"/>
  <c r="R61" i="15"/>
  <c r="N57" i="15"/>
  <c r="G54" i="15"/>
  <c r="K50" i="15"/>
  <c r="O46" i="15"/>
  <c r="S42" i="15"/>
  <c r="D39" i="15"/>
  <c r="H35" i="15"/>
  <c r="L31" i="15"/>
  <c r="P27" i="15"/>
  <c r="T23" i="15"/>
  <c r="E20" i="15"/>
  <c r="I16" i="15"/>
  <c r="M12" i="15"/>
  <c r="Q8" i="15"/>
  <c r="N73" i="14"/>
  <c r="L67" i="14"/>
  <c r="J61" i="14"/>
  <c r="M54" i="14"/>
  <c r="K48" i="14"/>
  <c r="N41" i="14"/>
  <c r="L35" i="14"/>
  <c r="J29" i="14"/>
  <c r="M22" i="14"/>
  <c r="K16" i="14"/>
  <c r="N9" i="14"/>
  <c r="E67" i="13"/>
  <c r="E51" i="13"/>
  <c r="G60" i="30"/>
  <c r="G28" i="30"/>
  <c r="F63" i="29"/>
  <c r="G28" i="29"/>
  <c r="E23" i="28"/>
  <c r="D17" i="27"/>
  <c r="F41" i="26"/>
  <c r="E71" i="25"/>
  <c r="E7" i="25"/>
  <c r="G66" i="23"/>
  <c r="F37" i="23"/>
  <c r="E8" i="23"/>
  <c r="E16" i="22"/>
  <c r="F66" i="21"/>
  <c r="D56" i="21"/>
  <c r="K75" i="20"/>
  <c r="K67" i="20"/>
  <c r="K59" i="20"/>
  <c r="K51" i="20"/>
  <c r="K43" i="20"/>
  <c r="K35" i="20"/>
  <c r="K27" i="20"/>
  <c r="K19" i="20"/>
  <c r="K11" i="20"/>
  <c r="D61" i="19"/>
  <c r="D29" i="19"/>
  <c r="G72" i="16"/>
  <c r="E47" i="27"/>
  <c r="H8" i="20"/>
  <c r="H43" i="14"/>
  <c r="E75" i="25"/>
  <c r="G63" i="20"/>
  <c r="G21" i="20"/>
  <c r="E29" i="16"/>
  <c r="F58" i="15"/>
  <c r="Q33" i="15"/>
  <c r="G15" i="15"/>
  <c r="N64" i="14"/>
  <c r="K39" i="14"/>
  <c r="M13" i="14"/>
  <c r="D30" i="13"/>
  <c r="E42" i="12"/>
  <c r="F30" i="30"/>
  <c r="D71" i="28"/>
  <c r="H46" i="26"/>
  <c r="D56" i="23"/>
  <c r="F13" i="22"/>
  <c r="D53" i="21"/>
  <c r="E28" i="21"/>
  <c r="N76" i="20"/>
  <c r="F67" i="20"/>
  <c r="N55" i="20"/>
  <c r="N47" i="20"/>
  <c r="N39" i="20"/>
  <c r="N31" i="20"/>
  <c r="N23" i="20"/>
  <c r="N15" i="20"/>
  <c r="N7" i="20"/>
  <c r="D17" i="18"/>
  <c r="E49" i="17"/>
  <c r="E17" i="17"/>
  <c r="F54" i="16"/>
  <c r="F22" i="16"/>
  <c r="S72" i="15"/>
  <c r="H65" i="15"/>
  <c r="O60" i="15"/>
  <c r="N55" i="15"/>
  <c r="G52" i="15"/>
  <c r="K48" i="15"/>
  <c r="O44" i="15"/>
  <c r="S40" i="15"/>
  <c r="D37" i="15"/>
  <c r="H33" i="15"/>
  <c r="L29" i="15"/>
  <c r="P25" i="15"/>
  <c r="T21" i="15"/>
  <c r="E18" i="15"/>
  <c r="I14" i="15"/>
  <c r="M10" i="15"/>
  <c r="I76" i="14"/>
  <c r="G70" i="14"/>
  <c r="E64" i="14"/>
  <c r="H57" i="14"/>
  <c r="F51" i="14"/>
  <c r="I44" i="14"/>
  <c r="G38" i="14"/>
  <c r="E32" i="14"/>
  <c r="H25" i="14"/>
  <c r="F19" i="14"/>
  <c r="I12" i="14"/>
  <c r="G73" i="30"/>
  <c r="G41" i="30"/>
  <c r="G9" i="30"/>
  <c r="J43" i="29"/>
  <c r="D58" i="28"/>
  <c r="F34" i="27"/>
  <c r="G56" i="26"/>
  <c r="F17" i="26"/>
  <c r="E33" i="25"/>
  <c r="L75" i="23"/>
  <c r="K46" i="23"/>
  <c r="J17" i="23"/>
  <c r="G33" i="22"/>
  <c r="E71" i="21"/>
  <c r="I59" i="21"/>
  <c r="G49" i="21"/>
  <c r="D41" i="21"/>
  <c r="D33" i="21"/>
  <c r="D25" i="21"/>
  <c r="D17" i="21"/>
  <c r="D9" i="21"/>
  <c r="E74" i="20"/>
  <c r="E70" i="20"/>
  <c r="E66" i="20"/>
  <c r="E62" i="20"/>
  <c r="E58" i="20"/>
  <c r="E54" i="20"/>
  <c r="E50" i="20"/>
  <c r="E46" i="20"/>
  <c r="E42" i="20"/>
  <c r="E38" i="20"/>
  <c r="E34" i="20"/>
  <c r="E30" i="20"/>
  <c r="E26" i="20"/>
  <c r="E22" i="20"/>
  <c r="E18" i="20"/>
  <c r="E14" i="20"/>
  <c r="E10" i="20"/>
  <c r="D70" i="19"/>
  <c r="D38" i="19"/>
  <c r="D75" i="17"/>
  <c r="D59" i="17"/>
  <c r="D43" i="17"/>
  <c r="D27" i="17"/>
  <c r="D11" i="17"/>
  <c r="E66" i="16"/>
  <c r="E50" i="16"/>
  <c r="E34" i="16"/>
  <c r="E18" i="16"/>
  <c r="Q75" i="15"/>
  <c r="J72" i="15"/>
  <c r="F68" i="15"/>
  <c r="R64" i="15"/>
  <c r="N60" i="15"/>
  <c r="G57" i="15"/>
  <c r="K53" i="15"/>
  <c r="O49" i="15"/>
  <c r="S45" i="15"/>
  <c r="D42" i="15"/>
  <c r="H38" i="15"/>
  <c r="L34" i="15"/>
  <c r="P30" i="15"/>
  <c r="T26" i="15"/>
  <c r="E23" i="15"/>
  <c r="I19" i="15"/>
  <c r="M15" i="15"/>
  <c r="Q11" i="15"/>
  <c r="J8" i="15"/>
  <c r="L72" i="14"/>
  <c r="J66" i="14"/>
  <c r="M59" i="14"/>
  <c r="K53" i="14"/>
  <c r="N46" i="14"/>
  <c r="L40" i="14"/>
  <c r="J34" i="14"/>
  <c r="M27" i="14"/>
  <c r="K21" i="14"/>
  <c r="N14" i="14"/>
  <c r="L8" i="14"/>
  <c r="F59" i="12"/>
  <c r="D37" i="12"/>
  <c r="E16" i="12"/>
  <c r="F57" i="30"/>
  <c r="F25" i="30"/>
  <c r="M63" i="29"/>
  <c r="D26" i="29"/>
  <c r="D15" i="28"/>
  <c r="E18" i="27"/>
  <c r="I45" i="26"/>
  <c r="D10" i="26"/>
  <c r="D17" i="25"/>
  <c r="H52" i="23"/>
  <c r="G23" i="23"/>
  <c r="D60" i="22"/>
  <c r="G74" i="21"/>
  <c r="E64" i="21"/>
  <c r="I52" i="21"/>
  <c r="L75" i="20"/>
  <c r="L71" i="20"/>
  <c r="L67" i="20"/>
  <c r="L63" i="20"/>
  <c r="L59" i="20"/>
  <c r="L55" i="20"/>
  <c r="L51" i="20"/>
  <c r="L47" i="20"/>
  <c r="L43" i="20"/>
  <c r="L39" i="20"/>
  <c r="L35" i="20"/>
  <c r="L31" i="20"/>
  <c r="L27" i="20"/>
  <c r="L23" i="20"/>
  <c r="L19" i="20"/>
  <c r="L15" i="20"/>
  <c r="L11" i="20"/>
  <c r="L7" i="20"/>
  <c r="D52" i="18"/>
  <c r="D20" i="18"/>
  <c r="F67" i="16"/>
  <c r="F51" i="16"/>
  <c r="F35" i="16"/>
  <c r="F19" i="16"/>
  <c r="E76" i="15"/>
  <c r="I72" i="15"/>
  <c r="M68" i="15"/>
  <c r="Q64" i="15"/>
  <c r="J61" i="15"/>
  <c r="F57" i="15"/>
  <c r="R53" i="15"/>
  <c r="N49" i="15"/>
  <c r="G46" i="15"/>
  <c r="K42" i="15"/>
  <c r="O38" i="15"/>
  <c r="S34" i="15"/>
  <c r="D31" i="15"/>
  <c r="H27" i="15"/>
  <c r="L23" i="15"/>
  <c r="P19" i="15"/>
  <c r="T15" i="15"/>
  <c r="E12" i="15"/>
  <c r="I8" i="15"/>
  <c r="F73" i="14"/>
  <c r="I66" i="14"/>
  <c r="G60" i="14"/>
  <c r="E54" i="14"/>
  <c r="H47" i="14"/>
  <c r="F41" i="14"/>
  <c r="I34" i="14"/>
  <c r="G28" i="14"/>
  <c r="E22" i="14"/>
  <c r="H15" i="14"/>
  <c r="F9" i="14"/>
  <c r="E65" i="13"/>
  <c r="E49" i="13"/>
  <c r="G56" i="30"/>
  <c r="G24" i="30"/>
  <c r="G60" i="29"/>
  <c r="I22" i="29"/>
  <c r="F70" i="27"/>
  <c r="F73" i="26"/>
  <c r="J37" i="26"/>
  <c r="E63" i="25"/>
  <c r="D66" i="24"/>
  <c r="H63" i="23"/>
  <c r="G34" i="23"/>
  <c r="G69" i="22"/>
  <c r="G75" i="21"/>
  <c r="E65" i="21"/>
  <c r="I53" i="21"/>
  <c r="K74" i="20"/>
  <c r="K66" i="20"/>
  <c r="K58" i="20"/>
  <c r="K50" i="20"/>
  <c r="K42" i="20"/>
  <c r="K34" i="20"/>
  <c r="K26" i="20"/>
  <c r="K18" i="20"/>
  <c r="K10" i="20"/>
  <c r="D57" i="19"/>
  <c r="D25" i="19"/>
  <c r="E71" i="16"/>
  <c r="E55" i="16"/>
  <c r="E39" i="16"/>
  <c r="E23" i="16"/>
  <c r="G9" i="23"/>
  <c r="D36" i="16"/>
  <c r="M26" i="14"/>
  <c r="I44" i="23"/>
  <c r="O53" i="20"/>
  <c r="G11" i="20"/>
  <c r="E9" i="16"/>
  <c r="P52" i="15"/>
  <c r="P28" i="15"/>
  <c r="S11" i="15"/>
  <c r="G59" i="14"/>
  <c r="I33" i="14"/>
  <c r="F8" i="14"/>
  <c r="D16" i="13"/>
  <c r="F29" i="12"/>
  <c r="F26" i="30"/>
  <c r="D39" i="28"/>
  <c r="I21" i="26"/>
  <c r="E53" i="23"/>
  <c r="I74" i="21"/>
  <c r="E46" i="21"/>
  <c r="E27" i="21"/>
  <c r="N75" i="20"/>
  <c r="N64" i="20"/>
  <c r="F55" i="20"/>
  <c r="F47" i="20"/>
  <c r="F39" i="20"/>
  <c r="F31" i="20"/>
  <c r="F23" i="20"/>
  <c r="F15" i="20"/>
  <c r="F7" i="20"/>
  <c r="D13" i="18"/>
  <c r="E47" i="17"/>
  <c r="E15" i="17"/>
  <c r="D53" i="16"/>
  <c r="D21" i="16"/>
  <c r="K72" i="15"/>
  <c r="S64" i="15"/>
  <c r="R59" i="15"/>
  <c r="F55" i="15"/>
  <c r="R51" i="15"/>
  <c r="N47" i="15"/>
  <c r="G44" i="15"/>
  <c r="K40" i="15"/>
  <c r="O36" i="15"/>
  <c r="S32" i="15"/>
  <c r="D29" i="15"/>
  <c r="H25" i="15"/>
  <c r="L21" i="15"/>
  <c r="P17" i="15"/>
  <c r="T13" i="15"/>
  <c r="E10" i="15"/>
  <c r="N75" i="14"/>
  <c r="L69" i="14"/>
  <c r="J63" i="14"/>
  <c r="M56" i="14"/>
  <c r="K50" i="14"/>
  <c r="N43" i="14"/>
  <c r="L37" i="14"/>
  <c r="J31" i="14"/>
  <c r="M24" i="14"/>
  <c r="K18" i="14"/>
  <c r="N11" i="14"/>
  <c r="G69" i="30"/>
  <c r="G37" i="30"/>
  <c r="J75" i="29"/>
  <c r="L37" i="29"/>
  <c r="E47" i="28"/>
  <c r="D29" i="27"/>
  <c r="F49" i="26"/>
  <c r="J13" i="26"/>
  <c r="E25" i="25"/>
  <c r="D67" i="23"/>
  <c r="L43" i="23"/>
  <c r="K14" i="23"/>
  <c r="E28" i="22"/>
  <c r="D70" i="21"/>
  <c r="H58" i="21"/>
  <c r="F48" i="21"/>
  <c r="D40" i="21"/>
  <c r="D32" i="21"/>
  <c r="D24" i="21"/>
  <c r="D16" i="21"/>
  <c r="D8" i="21"/>
  <c r="M73" i="20"/>
  <c r="M69" i="20"/>
  <c r="M65" i="20"/>
  <c r="M61" i="20"/>
  <c r="M57" i="20"/>
  <c r="M53" i="20"/>
  <c r="M49" i="20"/>
  <c r="M45" i="20"/>
  <c r="M41" i="20"/>
  <c r="M37" i="20"/>
  <c r="M33" i="20"/>
  <c r="M29" i="20"/>
  <c r="M25" i="20"/>
  <c r="M21" i="20"/>
  <c r="M17" i="20"/>
  <c r="M13" i="20"/>
  <c r="M9" i="20"/>
  <c r="D66" i="19"/>
  <c r="D34" i="19"/>
  <c r="D73" i="17"/>
  <c r="D57" i="17"/>
  <c r="D41" i="17"/>
  <c r="D25" i="17"/>
  <c r="D9" i="17"/>
  <c r="G63" i="16"/>
  <c r="G47" i="16"/>
  <c r="G31" i="16"/>
  <c r="G15" i="16"/>
  <c r="I75" i="15"/>
  <c r="M71" i="15"/>
  <c r="Q67" i="15"/>
  <c r="J64" i="15"/>
  <c r="F60" i="15"/>
  <c r="R56" i="15"/>
  <c r="N52" i="15"/>
  <c r="G49" i="15"/>
  <c r="K45" i="15"/>
  <c r="O41" i="15"/>
  <c r="S37" i="15"/>
  <c r="D34" i="15"/>
  <c r="H30" i="15"/>
  <c r="L26" i="15"/>
  <c r="P22" i="15"/>
  <c r="T18" i="15"/>
  <c r="E15" i="15"/>
  <c r="I11" i="15"/>
  <c r="M7" i="15"/>
  <c r="I71" i="14"/>
  <c r="G65" i="14"/>
  <c r="E59" i="14"/>
  <c r="H52" i="14"/>
  <c r="F46" i="14"/>
  <c r="I39" i="14"/>
  <c r="G33" i="14"/>
  <c r="E27" i="14"/>
  <c r="H20" i="14"/>
  <c r="F14" i="14"/>
  <c r="I7" i="14"/>
  <c r="E56" i="12"/>
  <c r="F35" i="12"/>
  <c r="D13" i="12"/>
  <c r="F53" i="30"/>
  <c r="F21" i="30"/>
  <c r="D58" i="29"/>
  <c r="F20" i="29"/>
  <c r="G71" i="27"/>
  <c r="G7" i="27"/>
  <c r="D42" i="26"/>
  <c r="D73" i="25"/>
  <c r="D9" i="25"/>
  <c r="I49" i="23"/>
  <c r="H20" i="23"/>
  <c r="F49" i="22"/>
  <c r="F73" i="21"/>
  <c r="D63" i="21"/>
  <c r="H51" i="21"/>
  <c r="D75" i="20"/>
  <c r="D71" i="20"/>
  <c r="D67" i="20"/>
  <c r="D63" i="20"/>
  <c r="D59" i="20"/>
  <c r="D55" i="20"/>
  <c r="D51" i="20"/>
  <c r="D47" i="20"/>
  <c r="D43" i="20"/>
  <c r="D39" i="20"/>
  <c r="D35" i="20"/>
  <c r="D31" i="20"/>
  <c r="D27" i="20"/>
  <c r="D23" i="20"/>
  <c r="D19" i="20"/>
  <c r="D15" i="20"/>
  <c r="D11" i="20"/>
  <c r="D7" i="20"/>
  <c r="D48" i="18"/>
  <c r="D16" i="18"/>
  <c r="D66" i="16"/>
  <c r="D50" i="16"/>
  <c r="D34" i="16"/>
  <c r="D18" i="16"/>
  <c r="P75" i="15"/>
  <c r="T71" i="15"/>
  <c r="E68" i="15"/>
  <c r="I64" i="15"/>
  <c r="M60" i="15"/>
  <c r="Q56" i="15"/>
  <c r="J53" i="15"/>
  <c r="F49" i="15"/>
  <c r="R45" i="15"/>
  <c r="N41" i="15"/>
  <c r="G38" i="15"/>
  <c r="K34" i="15"/>
  <c r="O30" i="15"/>
  <c r="S26" i="15"/>
  <c r="D23" i="15"/>
  <c r="H19" i="15"/>
  <c r="L15" i="15"/>
  <c r="P11" i="15"/>
  <c r="T7" i="15"/>
  <c r="K72" i="14"/>
  <c r="N65" i="14"/>
  <c r="L59" i="14"/>
  <c r="J53" i="14"/>
  <c r="M46" i="14"/>
  <c r="K40" i="14"/>
  <c r="N33" i="14"/>
  <c r="L27" i="14"/>
  <c r="J21" i="14"/>
  <c r="M14" i="14"/>
  <c r="K8" i="14"/>
  <c r="E63" i="13"/>
  <c r="E47" i="13"/>
  <c r="G52" i="30"/>
  <c r="G20" i="30"/>
  <c r="I54" i="29"/>
  <c r="J19" i="29"/>
  <c r="D65" i="27"/>
  <c r="J69" i="26"/>
  <c r="E34" i="26"/>
  <c r="I33" i="23"/>
  <c r="L51" i="15"/>
  <c r="E40" i="13"/>
  <c r="G47" i="21"/>
  <c r="G43" i="20"/>
  <c r="D31" i="19"/>
  <c r="R70" i="15"/>
  <c r="G47" i="15"/>
  <c r="G23" i="15"/>
  <c r="D8" i="15"/>
  <c r="E53" i="14"/>
  <c r="G27" i="14"/>
  <c r="D64" i="13"/>
  <c r="D71" i="12"/>
  <c r="F21" i="12"/>
  <c r="I67" i="29"/>
  <c r="E46" i="27"/>
  <c r="G7" i="26"/>
  <c r="L32" i="23"/>
  <c r="I66" i="21"/>
  <c r="E43" i="21"/>
  <c r="E20" i="21"/>
  <c r="N72" i="20"/>
  <c r="F63" i="20"/>
  <c r="N52" i="20"/>
  <c r="N44" i="20"/>
  <c r="N36" i="20"/>
  <c r="N28" i="20"/>
  <c r="N20" i="20"/>
  <c r="N12" i="20"/>
  <c r="D57" i="18"/>
  <c r="E69" i="17"/>
  <c r="E37" i="17"/>
  <c r="F74" i="16"/>
  <c r="F42" i="16"/>
  <c r="F10" i="16"/>
  <c r="T69" i="15"/>
  <c r="F63" i="15"/>
  <c r="M58" i="15"/>
  <c r="I54" i="15"/>
  <c r="M50" i="15"/>
  <c r="Q46" i="15"/>
  <c r="J43" i="15"/>
  <c r="F39" i="15"/>
  <c r="R35" i="15"/>
  <c r="N31" i="15"/>
  <c r="G28" i="15"/>
  <c r="K24" i="15"/>
  <c r="O20" i="15"/>
  <c r="S16" i="15"/>
  <c r="D13" i="15"/>
  <c r="H9" i="15"/>
  <c r="K74" i="14"/>
  <c r="N67" i="14"/>
  <c r="L61" i="14"/>
  <c r="J55" i="14"/>
  <c r="M48" i="14"/>
  <c r="K42" i="14"/>
  <c r="N35" i="14"/>
  <c r="L29" i="14"/>
  <c r="J23" i="14"/>
  <c r="M16" i="14"/>
  <c r="K10" i="14"/>
  <c r="G61" i="30"/>
  <c r="G29" i="30"/>
  <c r="M66" i="29"/>
  <c r="D29" i="29"/>
  <c r="E15" i="28"/>
  <c r="D13" i="27"/>
  <c r="E42" i="26"/>
  <c r="E73" i="25"/>
  <c r="E9" i="25"/>
  <c r="F61" i="23"/>
  <c r="E32" i="23"/>
  <c r="E76" i="22"/>
  <c r="E12" i="22"/>
  <c r="H66" i="21"/>
  <c r="F56" i="21"/>
  <c r="D46" i="21"/>
  <c r="D38" i="21"/>
  <c r="D30" i="21"/>
  <c r="D22" i="21"/>
  <c r="D14" i="21"/>
  <c r="M76" i="20"/>
  <c r="M72" i="20"/>
  <c r="M68" i="20"/>
  <c r="M64" i="20"/>
  <c r="M60" i="20"/>
  <c r="M56" i="20"/>
  <c r="M52" i="20"/>
  <c r="M48" i="20"/>
  <c r="M44" i="20"/>
  <c r="M40" i="20"/>
  <c r="M36" i="20"/>
  <c r="M32" i="20"/>
  <c r="M28" i="20"/>
  <c r="M24" i="20"/>
  <c r="M20" i="20"/>
  <c r="M16" i="20"/>
  <c r="M12" i="20"/>
  <c r="M8" i="20"/>
  <c r="D58" i="19"/>
  <c r="D26" i="19"/>
  <c r="D69" i="17"/>
  <c r="D53" i="17"/>
  <c r="D37" i="17"/>
  <c r="D21" i="17"/>
  <c r="G75" i="16"/>
  <c r="G59" i="16"/>
  <c r="G43" i="16"/>
  <c r="G27" i="16"/>
  <c r="G11" i="16"/>
  <c r="L74" i="15"/>
  <c r="P70" i="15"/>
  <c r="T66" i="15"/>
  <c r="E63" i="15"/>
  <c r="I59" i="15"/>
  <c r="M55" i="15"/>
  <c r="Q51" i="15"/>
  <c r="J48" i="15"/>
  <c r="F44" i="15"/>
  <c r="R40" i="15"/>
  <c r="N36" i="15"/>
  <c r="G33" i="15"/>
  <c r="K29" i="15"/>
  <c r="O25" i="15"/>
  <c r="S21" i="15"/>
  <c r="D18" i="15"/>
  <c r="H14" i="15"/>
  <c r="L10" i="15"/>
  <c r="H76" i="14"/>
  <c r="F70" i="14"/>
  <c r="I63" i="14"/>
  <c r="G57" i="14"/>
  <c r="E51" i="14"/>
  <c r="H44" i="14"/>
  <c r="F38" i="14"/>
  <c r="I31" i="14"/>
  <c r="G25" i="14"/>
  <c r="E19" i="14"/>
  <c r="H12" i="14"/>
  <c r="E72" i="12"/>
  <c r="F51" i="12"/>
  <c r="D29" i="12"/>
  <c r="E8" i="12"/>
  <c r="F45" i="30"/>
  <c r="F13" i="30"/>
  <c r="G49" i="29"/>
  <c r="I11" i="29"/>
  <c r="G55" i="27"/>
  <c r="H70" i="26"/>
  <c r="G31" i="26"/>
  <c r="D57" i="25"/>
  <c r="L72" i="23"/>
  <c r="K43" i="23"/>
  <c r="J14" i="23"/>
  <c r="F33" i="22"/>
  <c r="D71" i="21"/>
  <c r="H59" i="21"/>
  <c r="F49" i="21"/>
  <c r="D74" i="20"/>
  <c r="D70" i="20"/>
  <c r="D66" i="20"/>
  <c r="D62" i="20"/>
  <c r="D58" i="20"/>
  <c r="D54" i="20"/>
  <c r="D50" i="20"/>
  <c r="D46" i="20"/>
  <c r="D42" i="20"/>
  <c r="D38" i="20"/>
  <c r="D34" i="20"/>
  <c r="D30" i="20"/>
  <c r="D26" i="20"/>
  <c r="D22" i="20"/>
  <c r="D18" i="20"/>
  <c r="D14" i="20"/>
  <c r="D10" i="20"/>
  <c r="D72" i="18"/>
  <c r="D40" i="18"/>
  <c r="D8" i="18"/>
  <c r="D62" i="16"/>
  <c r="D46" i="16"/>
  <c r="D30" i="16"/>
  <c r="D14" i="16"/>
  <c r="S74" i="15"/>
  <c r="D71" i="15"/>
  <c r="H67" i="15"/>
  <c r="L63" i="15"/>
  <c r="P59" i="15"/>
  <c r="T55" i="15"/>
  <c r="E52" i="15"/>
  <c r="I48" i="15"/>
  <c r="M44" i="15"/>
  <c r="Q40" i="15"/>
  <c r="J37" i="15"/>
  <c r="F33" i="15"/>
  <c r="R29" i="15"/>
  <c r="N25" i="15"/>
  <c r="G22" i="15"/>
  <c r="K18" i="15"/>
  <c r="O14" i="15"/>
  <c r="S10" i="15"/>
  <c r="D7" i="15"/>
  <c r="M70" i="14"/>
  <c r="K64" i="14"/>
  <c r="N57" i="14"/>
  <c r="L51" i="14"/>
  <c r="J45" i="14"/>
  <c r="M38" i="14"/>
  <c r="K32" i="14"/>
  <c r="N25" i="14"/>
  <c r="L19" i="14"/>
  <c r="J13" i="14"/>
  <c r="E75" i="13"/>
  <c r="E59" i="13"/>
  <c r="G76" i="30"/>
  <c r="G44" i="30"/>
  <c r="G12" i="30"/>
  <c r="L45" i="29"/>
  <c r="M10" i="29"/>
  <c r="D49" i="27"/>
  <c r="I62" i="26"/>
  <c r="D27" i="26"/>
  <c r="E39" i="25"/>
  <c r="D18" i="24"/>
  <c r="K54" i="23"/>
  <c r="J25" i="23"/>
  <c r="E48" i="22"/>
  <c r="D72" i="21"/>
  <c r="H60" i="21"/>
  <c r="F50" i="21"/>
  <c r="K71" i="20"/>
  <c r="K63" i="20"/>
  <c r="K55" i="20"/>
  <c r="K47" i="20"/>
  <c r="K39" i="20"/>
  <c r="K31" i="20"/>
  <c r="K23" i="20"/>
  <c r="K15" i="20"/>
  <c r="K7" i="20"/>
  <c r="D45" i="19"/>
  <c r="D13" i="19"/>
  <c r="G64" i="16"/>
  <c r="G48" i="16"/>
  <c r="G32" i="16"/>
  <c r="G16" i="16"/>
  <c r="D76" i="15"/>
  <c r="H72" i="15"/>
  <c r="L68" i="15"/>
  <c r="P64" i="15"/>
  <c r="T60" i="15"/>
  <c r="E57" i="15"/>
  <c r="I53" i="15"/>
  <c r="M49" i="15"/>
  <c r="Q45" i="15"/>
  <c r="D63" i="28"/>
  <c r="G53" i="20"/>
  <c r="H28" i="15"/>
  <c r="K7" i="14"/>
  <c r="E28" i="28"/>
  <c r="E44" i="21"/>
  <c r="N54" i="20"/>
  <c r="N22" i="20"/>
  <c r="E45" i="17"/>
  <c r="N71" i="15"/>
  <c r="J51" i="15"/>
  <c r="G36" i="15"/>
  <c r="D21" i="15"/>
  <c r="F75" i="14"/>
  <c r="H49" i="14"/>
  <c r="E24" i="14"/>
  <c r="G33" i="30"/>
  <c r="F18" i="27"/>
  <c r="E64" i="23"/>
  <c r="I67" i="21"/>
  <c r="D31" i="21"/>
  <c r="E73" i="20"/>
  <c r="E57" i="20"/>
  <c r="E41" i="20"/>
  <c r="E25" i="20"/>
  <c r="E9" i="20"/>
  <c r="D55" i="17"/>
  <c r="E62" i="16"/>
  <c r="T74" i="15"/>
  <c r="Q59" i="15"/>
  <c r="N44" i="15"/>
  <c r="S29" i="15"/>
  <c r="P14" i="15"/>
  <c r="L64" i="14"/>
  <c r="N38" i="14"/>
  <c r="K13" i="14"/>
  <c r="F11" i="12"/>
  <c r="G17" i="29"/>
  <c r="D65" i="25"/>
  <c r="D44" i="22"/>
  <c r="L74" i="20"/>
  <c r="L58" i="20"/>
  <c r="L42" i="20"/>
  <c r="L26" i="20"/>
  <c r="L10" i="20"/>
  <c r="F63" i="16"/>
  <c r="H75" i="15"/>
  <c r="E60" i="15"/>
  <c r="J45" i="15"/>
  <c r="G30" i="15"/>
  <c r="D15" i="15"/>
  <c r="F65" i="14"/>
  <c r="H39" i="14"/>
  <c r="E14" i="14"/>
  <c r="G48" i="30"/>
  <c r="F54" i="27"/>
  <c r="E47" i="25"/>
  <c r="J57" i="23"/>
  <c r="G53" i="22"/>
  <c r="I61" i="21"/>
  <c r="K72" i="20"/>
  <c r="K56" i="20"/>
  <c r="K40" i="20"/>
  <c r="K24" i="20"/>
  <c r="K8" i="20"/>
  <c r="D17" i="19"/>
  <c r="G52" i="16"/>
  <c r="E27" i="16"/>
  <c r="E7" i="16"/>
  <c r="E73" i="15"/>
  <c r="T68" i="15"/>
  <c r="H64" i="15"/>
  <c r="D60" i="15"/>
  <c r="S55" i="15"/>
  <c r="O51" i="15"/>
  <c r="K47" i="15"/>
  <c r="G43" i="15"/>
  <c r="K39" i="15"/>
  <c r="O35" i="15"/>
  <c r="S31" i="15"/>
  <c r="D28" i="15"/>
  <c r="H24" i="15"/>
  <c r="L20" i="15"/>
  <c r="P16" i="15"/>
  <c r="T12" i="15"/>
  <c r="E9" i="15"/>
  <c r="H74" i="14"/>
  <c r="F68" i="14"/>
  <c r="I61" i="14"/>
  <c r="G55" i="14"/>
  <c r="E49" i="14"/>
  <c r="H42" i="14"/>
  <c r="F36" i="14"/>
  <c r="I29" i="14"/>
  <c r="G23" i="14"/>
  <c r="E17" i="14"/>
  <c r="H10" i="14"/>
  <c r="D69" i="13"/>
  <c r="D53" i="13"/>
  <c r="D37" i="13"/>
  <c r="D21" i="13"/>
  <c r="D75" i="12"/>
  <c r="E54" i="12"/>
  <c r="F33" i="12"/>
  <c r="F48" i="30"/>
  <c r="F16" i="30"/>
  <c r="I51" i="29"/>
  <c r="J16" i="29"/>
  <c r="G75" i="27"/>
  <c r="G11" i="27"/>
  <c r="J44" i="26"/>
  <c r="E9" i="26"/>
  <c r="D15" i="25"/>
  <c r="J54" i="23"/>
  <c r="I25" i="23"/>
  <c r="D48" i="22"/>
  <c r="I70" i="21"/>
  <c r="G60" i="21"/>
  <c r="E50" i="21"/>
  <c r="I40" i="21"/>
  <c r="I32" i="21"/>
  <c r="I24" i="21"/>
  <c r="I16" i="21"/>
  <c r="I8" i="21"/>
  <c r="J70" i="20"/>
  <c r="J62" i="20"/>
  <c r="J54" i="20"/>
  <c r="J46" i="20"/>
  <c r="J38" i="20"/>
  <c r="J30" i="20"/>
  <c r="G38" i="21"/>
  <c r="O41" i="20"/>
  <c r="R22" i="15"/>
  <c r="D62" i="13"/>
  <c r="E30" i="27"/>
  <c r="E38" i="21"/>
  <c r="N51" i="20"/>
  <c r="N19" i="20"/>
  <c r="E33" i="17"/>
  <c r="D69" i="15"/>
  <c r="E50" i="15"/>
  <c r="J35" i="15"/>
  <c r="G20" i="15"/>
  <c r="H73" i="14"/>
  <c r="E48" i="14"/>
  <c r="G22" i="14"/>
  <c r="G25" i="30"/>
  <c r="E74" i="26"/>
  <c r="G58" i="23"/>
  <c r="G65" i="21"/>
  <c r="D29" i="21"/>
  <c r="E72" i="20"/>
  <c r="E56" i="20"/>
  <c r="E40" i="20"/>
  <c r="E24" i="20"/>
  <c r="E8" i="20"/>
  <c r="D51" i="17"/>
  <c r="E58" i="16"/>
  <c r="D74" i="15"/>
  <c r="T58" i="15"/>
  <c r="Q43" i="15"/>
  <c r="N28" i="15"/>
  <c r="S13" i="15"/>
  <c r="N62" i="14"/>
  <c r="K37" i="14"/>
  <c r="M11" i="14"/>
  <c r="F73" i="30"/>
  <c r="J8" i="29"/>
  <c r="D49" i="25"/>
  <c r="D28" i="22"/>
  <c r="L73" i="20"/>
  <c r="L57" i="20"/>
  <c r="L41" i="20"/>
  <c r="L25" i="20"/>
  <c r="L9" i="20"/>
  <c r="F59" i="16"/>
  <c r="K74" i="15"/>
  <c r="H59" i="15"/>
  <c r="E44" i="15"/>
  <c r="J29" i="15"/>
  <c r="G14" i="15"/>
  <c r="H63" i="14"/>
  <c r="E38" i="14"/>
  <c r="G12" i="14"/>
  <c r="G40" i="30"/>
  <c r="F38" i="27"/>
  <c r="E31" i="25"/>
  <c r="L51" i="23"/>
  <c r="G37" i="22"/>
  <c r="G59" i="21"/>
  <c r="K70" i="20"/>
  <c r="K54" i="20"/>
  <c r="K38" i="20"/>
  <c r="K22" i="20"/>
  <c r="D73" i="19"/>
  <c r="D9" i="19"/>
  <c r="E51" i="16"/>
  <c r="G24" i="16"/>
  <c r="T76" i="15"/>
  <c r="P72" i="15"/>
  <c r="D68" i="15"/>
  <c r="S63" i="15"/>
  <c r="O59" i="15"/>
  <c r="K55" i="15"/>
  <c r="G51" i="15"/>
  <c r="N46" i="15"/>
  <c r="R42" i="15"/>
  <c r="N38" i="15"/>
  <c r="G35" i="15"/>
  <c r="K31" i="15"/>
  <c r="O27" i="15"/>
  <c r="S23" i="15"/>
  <c r="D20" i="15"/>
  <c r="H16" i="15"/>
  <c r="L12" i="15"/>
  <c r="P8" i="15"/>
  <c r="M73" i="14"/>
  <c r="K67" i="14"/>
  <c r="N60" i="14"/>
  <c r="L54" i="14"/>
  <c r="J48" i="14"/>
  <c r="M41" i="14"/>
  <c r="K35" i="14"/>
  <c r="N28" i="14"/>
  <c r="L22" i="14"/>
  <c r="J16" i="14"/>
  <c r="M9" i="14"/>
  <c r="D67" i="13"/>
  <c r="D51" i="13"/>
  <c r="D35" i="13"/>
  <c r="D19" i="13"/>
  <c r="F73" i="12"/>
  <c r="D51" i="12"/>
  <c r="F76" i="30"/>
  <c r="F44" i="30"/>
  <c r="F12" i="30"/>
  <c r="J48" i="29"/>
  <c r="L10" i="29"/>
  <c r="E70" i="27"/>
  <c r="J76" i="26"/>
  <c r="E41" i="26"/>
  <c r="D71" i="25"/>
  <c r="D7" i="25"/>
  <c r="K51" i="23"/>
  <c r="J22" i="23"/>
  <c r="F37" i="22"/>
  <c r="H69" i="21"/>
  <c r="F59" i="21"/>
  <c r="D49" i="21"/>
  <c r="I39" i="21"/>
  <c r="I31" i="21"/>
  <c r="I23" i="21"/>
  <c r="I15" i="21"/>
  <c r="I7" i="21"/>
  <c r="J69" i="20"/>
  <c r="J61" i="20"/>
  <c r="J53" i="20"/>
  <c r="E64" i="15"/>
  <c r="O9" i="20"/>
  <c r="K11" i="15"/>
  <c r="D14" i="13"/>
  <c r="H14" i="26"/>
  <c r="E22" i="21"/>
  <c r="N46" i="20"/>
  <c r="N14" i="20"/>
  <c r="E13" i="17"/>
  <c r="K64" i="15"/>
  <c r="F47" i="15"/>
  <c r="K32" i="15"/>
  <c r="H17" i="15"/>
  <c r="I68" i="14"/>
  <c r="F43" i="14"/>
  <c r="H17" i="14"/>
  <c r="L69" i="29"/>
  <c r="J45" i="26"/>
  <c r="D35" i="23"/>
  <c r="G57" i="21"/>
  <c r="D23" i="21"/>
  <c r="E69" i="20"/>
  <c r="E53" i="20"/>
  <c r="E37" i="20"/>
  <c r="E21" i="20"/>
  <c r="D62" i="19"/>
  <c r="D39" i="17"/>
  <c r="E46" i="16"/>
  <c r="E71" i="15"/>
  <c r="J56" i="15"/>
  <c r="G41" i="15"/>
  <c r="D26" i="15"/>
  <c r="T10" i="15"/>
  <c r="J58" i="14"/>
  <c r="L32" i="14"/>
  <c r="F75" i="12"/>
  <c r="F49" i="30"/>
  <c r="E66" i="27"/>
  <c r="K75" i="23"/>
  <c r="E72" i="21"/>
  <c r="L70" i="20"/>
  <c r="L54" i="20"/>
  <c r="L38" i="20"/>
  <c r="L22" i="20"/>
  <c r="D76" i="18"/>
  <c r="F47" i="16"/>
  <c r="L71" i="15"/>
  <c r="I56" i="15"/>
  <c r="F41" i="15"/>
  <c r="K26" i="15"/>
  <c r="H11" i="15"/>
  <c r="I58" i="14"/>
  <c r="F33" i="14"/>
  <c r="H7" i="14"/>
  <c r="G16" i="30"/>
  <c r="E66" i="26"/>
  <c r="E15" i="25"/>
  <c r="E40" i="23"/>
  <c r="G21" i="22"/>
  <c r="E57" i="21"/>
  <c r="K68" i="20"/>
  <c r="K52" i="20"/>
  <c r="K36" i="20"/>
  <c r="K20" i="20"/>
  <c r="D65" i="19"/>
  <c r="E75" i="16"/>
  <c r="E47" i="16"/>
  <c r="G20" i="16"/>
  <c r="L76" i="15"/>
  <c r="S71" i="15"/>
  <c r="O67" i="15"/>
  <c r="K63" i="15"/>
  <c r="G59" i="15"/>
  <c r="N54" i="15"/>
  <c r="R50" i="15"/>
  <c r="F46" i="15"/>
  <c r="J42" i="15"/>
  <c r="F38" i="15"/>
  <c r="R34" i="15"/>
  <c r="N30" i="15"/>
  <c r="G27" i="15"/>
  <c r="K23" i="15"/>
  <c r="O19" i="15"/>
  <c r="S15" i="15"/>
  <c r="D12" i="15"/>
  <c r="H8" i="15"/>
  <c r="E73" i="14"/>
  <c r="H66" i="14"/>
  <c r="F60" i="14"/>
  <c r="I53" i="14"/>
  <c r="G47" i="14"/>
  <c r="E41" i="14"/>
  <c r="H34" i="14"/>
  <c r="F28" i="14"/>
  <c r="I21" i="14"/>
  <c r="G15" i="14"/>
  <c r="E9" i="14"/>
  <c r="D65" i="13"/>
  <c r="D49" i="13"/>
  <c r="D33" i="13"/>
  <c r="D17" i="13"/>
  <c r="E70" i="12"/>
  <c r="F49" i="12"/>
  <c r="F72" i="30"/>
  <c r="F40" i="30"/>
  <c r="F8" i="30"/>
  <c r="L42" i="29"/>
  <c r="M7" i="29"/>
  <c r="G59" i="27"/>
  <c r="E73" i="26"/>
  <c r="I37" i="26"/>
  <c r="D63" i="25"/>
  <c r="D72" i="23"/>
  <c r="L48" i="23"/>
  <c r="K19" i="23"/>
  <c r="D32" i="22"/>
  <c r="G68" i="21"/>
  <c r="E58" i="21"/>
  <c r="I46" i="21"/>
  <c r="I38" i="21"/>
  <c r="I30" i="21"/>
  <c r="I22" i="21"/>
  <c r="I14" i="21"/>
  <c r="J76" i="20"/>
  <c r="J68" i="20"/>
  <c r="J60" i="20"/>
  <c r="S38" i="15"/>
  <c r="D19" i="19"/>
  <c r="O7" i="15"/>
  <c r="E66" i="12"/>
  <c r="D43" i="25"/>
  <c r="E19" i="21"/>
  <c r="N43" i="20"/>
  <c r="N11" i="20"/>
  <c r="F70" i="16"/>
  <c r="I62" i="15"/>
  <c r="I46" i="15"/>
  <c r="F31" i="15"/>
  <c r="K16" i="15"/>
  <c r="F67" i="14"/>
  <c r="H41" i="14"/>
  <c r="E16" i="14"/>
  <c r="D61" i="29"/>
  <c r="I38" i="26"/>
  <c r="F29" i="23"/>
  <c r="E55" i="21"/>
  <c r="D21" i="21"/>
  <c r="E68" i="20"/>
  <c r="E52" i="20"/>
  <c r="E36" i="20"/>
  <c r="E20" i="20"/>
  <c r="D54" i="19"/>
  <c r="D35" i="17"/>
  <c r="E42" i="16"/>
  <c r="H70" i="15"/>
  <c r="E55" i="15"/>
  <c r="J40" i="15"/>
  <c r="G25" i="15"/>
  <c r="D10" i="15"/>
  <c r="L56" i="14"/>
  <c r="N30" i="14"/>
  <c r="D69" i="12"/>
  <c r="F41" i="30"/>
  <c r="E50" i="27"/>
  <c r="D64" i="23"/>
  <c r="I68" i="21"/>
  <c r="L69" i="20"/>
  <c r="L53" i="20"/>
  <c r="L37" i="20"/>
  <c r="L21" i="20"/>
  <c r="D68" i="18"/>
  <c r="F43" i="16"/>
  <c r="O70" i="15"/>
  <c r="L55" i="15"/>
  <c r="I40" i="15"/>
  <c r="F25" i="15"/>
  <c r="K10" i="15"/>
  <c r="F57" i="14"/>
  <c r="H31" i="14"/>
  <c r="E73" i="13"/>
  <c r="G8" i="30"/>
  <c r="D59" i="26"/>
  <c r="D50" i="24"/>
  <c r="H31" i="23"/>
  <c r="F74" i="21"/>
  <c r="H52" i="21"/>
  <c r="K65" i="20"/>
  <c r="K49" i="20"/>
  <c r="K33" i="20"/>
  <c r="K17" i="20"/>
  <c r="D53" i="19"/>
  <c r="G68" i="16"/>
  <c r="E43" i="16"/>
  <c r="E19" i="16"/>
  <c r="O75" i="15"/>
  <c r="K71" i="15"/>
  <c r="G67" i="15"/>
  <c r="N62" i="15"/>
  <c r="R58" i="15"/>
  <c r="F54" i="15"/>
  <c r="J50" i="15"/>
  <c r="I45" i="15"/>
  <c r="M41" i="15"/>
  <c r="Q37" i="15"/>
  <c r="J34" i="15"/>
  <c r="F30" i="15"/>
  <c r="R26" i="15"/>
  <c r="N22" i="15"/>
  <c r="G19" i="15"/>
  <c r="K15" i="15"/>
  <c r="O11" i="15"/>
  <c r="S7" i="15"/>
  <c r="J72" i="14"/>
  <c r="M65" i="14"/>
  <c r="K59" i="14"/>
  <c r="N52" i="14"/>
  <c r="L46" i="14"/>
  <c r="J40" i="14"/>
  <c r="M33" i="14"/>
  <c r="K27" i="14"/>
  <c r="N20" i="14"/>
  <c r="L14" i="14"/>
  <c r="J8" i="14"/>
  <c r="D63" i="13"/>
  <c r="D47" i="13"/>
  <c r="D31" i="13"/>
  <c r="D15" i="13"/>
  <c r="D67" i="12"/>
  <c r="E46" i="12"/>
  <c r="F68" i="30"/>
  <c r="F36" i="30"/>
  <c r="L74" i="29"/>
  <c r="M39" i="29"/>
  <c r="E76" i="28"/>
  <c r="E54" i="27"/>
  <c r="I69" i="26"/>
  <c r="D34" i="26"/>
  <c r="D55" i="25"/>
  <c r="E69" i="23"/>
  <c r="D40" i="23"/>
  <c r="L16" i="23"/>
  <c r="F21" i="22"/>
  <c r="F67" i="21"/>
  <c r="D57" i="21"/>
  <c r="I45" i="21"/>
  <c r="I37" i="21"/>
  <c r="I29" i="21"/>
  <c r="I21" i="21"/>
  <c r="I13" i="21"/>
  <c r="J75" i="20"/>
  <c r="J67" i="20"/>
  <c r="J59" i="20"/>
  <c r="J51" i="20"/>
  <c r="J43" i="20"/>
  <c r="J35" i="20"/>
  <c r="J27" i="20"/>
  <c r="J19" i="20"/>
  <c r="J11" i="20"/>
  <c r="D63" i="18"/>
  <c r="D31" i="18"/>
  <c r="E74" i="17"/>
  <c r="E58" i="17"/>
  <c r="E42" i="17"/>
  <c r="M10" i="14"/>
  <c r="S75" i="15"/>
  <c r="L58" i="14"/>
  <c r="D23" i="12"/>
  <c r="J38" i="23"/>
  <c r="F75" i="20"/>
  <c r="N38" i="20"/>
  <c r="D73" i="18"/>
  <c r="F50" i="16"/>
  <c r="J59" i="15"/>
  <c r="R43" i="15"/>
  <c r="O28" i="15"/>
  <c r="L13" i="15"/>
  <c r="G62" i="14"/>
  <c r="I36" i="14"/>
  <c r="F11" i="14"/>
  <c r="M34" i="29"/>
  <c r="E10" i="26"/>
  <c r="L11" i="23"/>
  <c r="E47" i="21"/>
  <c r="D15" i="21"/>
  <c r="E65" i="20"/>
  <c r="E49" i="20"/>
  <c r="E33" i="20"/>
  <c r="E17" i="20"/>
  <c r="D30" i="19"/>
  <c r="D23" i="17"/>
  <c r="E30" i="16"/>
  <c r="I67" i="15"/>
  <c r="F52" i="15"/>
  <c r="K37" i="15"/>
  <c r="H22" i="15"/>
  <c r="E7" i="15"/>
  <c r="M51" i="14"/>
  <c r="J26" i="14"/>
  <c r="D53" i="12"/>
  <c r="F17" i="30"/>
  <c r="D74" i="26"/>
  <c r="J46" i="23"/>
  <c r="I60" i="21"/>
  <c r="L66" i="20"/>
  <c r="L50" i="20"/>
  <c r="L34" i="20"/>
  <c r="L18" i="20"/>
  <c r="D44" i="18"/>
  <c r="F31" i="16"/>
  <c r="P67" i="15"/>
  <c r="M52" i="15"/>
  <c r="R37" i="15"/>
  <c r="O22" i="15"/>
  <c r="L7" i="15"/>
  <c r="G52" i="14"/>
  <c r="I26" i="14"/>
  <c r="E61" i="13"/>
  <c r="J51" i="29"/>
  <c r="I30" i="26"/>
  <c r="D34" i="24"/>
  <c r="I28" i="23"/>
  <c r="E73" i="21"/>
  <c r="G51" i="21"/>
  <c r="K64" i="20"/>
  <c r="K48" i="20"/>
  <c r="K32" i="20"/>
  <c r="K16" i="20"/>
  <c r="D49" i="19"/>
  <c r="E67" i="16"/>
  <c r="G40" i="16"/>
  <c r="E15" i="16"/>
  <c r="G75" i="15"/>
  <c r="N70" i="15"/>
  <c r="R66" i="15"/>
  <c r="F62" i="15"/>
  <c r="J58" i="15"/>
  <c r="Q53" i="15"/>
  <c r="E49" i="15"/>
  <c r="T44" i="15"/>
  <c r="E41" i="15"/>
  <c r="I37" i="15"/>
  <c r="M33" i="15"/>
  <c r="Q29" i="15"/>
  <c r="J26" i="15"/>
  <c r="F22" i="15"/>
  <c r="R18" i="15"/>
  <c r="N14" i="15"/>
  <c r="G11" i="15"/>
  <c r="K7" i="15"/>
  <c r="G71" i="14"/>
  <c r="E65" i="14"/>
  <c r="H58" i="14"/>
  <c r="F52" i="14"/>
  <c r="I45" i="14"/>
  <c r="G39" i="14"/>
  <c r="E33" i="14"/>
  <c r="H26" i="14"/>
  <c r="F20" i="14"/>
  <c r="I13" i="14"/>
  <c r="G7" i="14"/>
  <c r="D61" i="13"/>
  <c r="D45" i="13"/>
  <c r="D29" i="13"/>
  <c r="D13" i="13"/>
  <c r="F65" i="12"/>
  <c r="D43" i="12"/>
  <c r="F64" i="30"/>
  <c r="F32" i="30"/>
  <c r="M71" i="29"/>
  <c r="D34" i="29"/>
  <c r="D55" i="28"/>
  <c r="G43" i="27"/>
  <c r="D66" i="26"/>
  <c r="H30" i="26"/>
  <c r="D47" i="25"/>
  <c r="F66" i="23"/>
  <c r="E37" i="23"/>
  <c r="D8" i="23"/>
  <c r="D16" i="22"/>
  <c r="E66" i="21"/>
  <c r="I54" i="21"/>
  <c r="I44" i="21"/>
  <c r="I36" i="21"/>
  <c r="I28" i="21"/>
  <c r="I20" i="21"/>
  <c r="I12" i="21"/>
  <c r="J74" i="20"/>
  <c r="J66" i="20"/>
  <c r="J58" i="20"/>
  <c r="J50" i="20"/>
  <c r="F66" i="12"/>
  <c r="J70" i="15"/>
  <c r="J52" i="14"/>
  <c r="F70" i="30"/>
  <c r="D24" i="23"/>
  <c r="N71" i="20"/>
  <c r="N35" i="20"/>
  <c r="D49" i="18"/>
  <c r="F38" i="16"/>
  <c r="E58" i="15"/>
  <c r="M42" i="15"/>
  <c r="R27" i="15"/>
  <c r="O12" i="15"/>
  <c r="I60" i="14"/>
  <c r="F35" i="14"/>
  <c r="H9" i="14"/>
  <c r="F23" i="29"/>
  <c r="E65" i="25"/>
  <c r="G65" i="22"/>
  <c r="D45" i="21"/>
  <c r="D13" i="21"/>
  <c r="E64" i="20"/>
  <c r="E48" i="20"/>
  <c r="E32" i="20"/>
  <c r="E16" i="20"/>
  <c r="D22" i="19"/>
  <c r="D19" i="17"/>
  <c r="E26" i="16"/>
  <c r="L66" i="15"/>
  <c r="I51" i="15"/>
  <c r="F36" i="15"/>
  <c r="K21" i="15"/>
  <c r="M75" i="14"/>
  <c r="J50" i="14"/>
  <c r="L24" i="14"/>
  <c r="E48" i="12"/>
  <c r="F9" i="30"/>
  <c r="G63" i="26"/>
  <c r="L40" i="23"/>
  <c r="G58" i="21"/>
  <c r="L65" i="20"/>
  <c r="L49" i="20"/>
  <c r="L33" i="20"/>
  <c r="L17" i="20"/>
  <c r="D36" i="18"/>
  <c r="F27" i="16"/>
  <c r="S66" i="15"/>
  <c r="P51" i="15"/>
  <c r="M36" i="15"/>
  <c r="R21" i="15"/>
  <c r="G76" i="14"/>
  <c r="I50" i="14"/>
  <c r="F25" i="14"/>
  <c r="E57" i="13"/>
  <c r="M42" i="29"/>
  <c r="H23" i="26"/>
  <c r="D75" i="23"/>
  <c r="K22" i="23"/>
  <c r="I69" i="21"/>
  <c r="E49" i="21"/>
  <c r="K62" i="20"/>
  <c r="K46" i="20"/>
  <c r="K30" i="20"/>
  <c r="K14" i="20"/>
  <c r="D41" i="19"/>
  <c r="E63" i="16"/>
  <c r="G36" i="16"/>
  <c r="G12" i="16"/>
  <c r="R74" i="15"/>
  <c r="F70" i="15"/>
  <c r="J66" i="15"/>
  <c r="Q61" i="15"/>
  <c r="M57" i="15"/>
  <c r="T52" i="15"/>
  <c r="P48" i="15"/>
  <c r="L44" i="15"/>
  <c r="P40" i="15"/>
  <c r="T36" i="15"/>
  <c r="E33" i="15"/>
  <c r="I29" i="15"/>
  <c r="M25" i="15"/>
  <c r="Q21" i="15"/>
  <c r="J18" i="15"/>
  <c r="F14" i="15"/>
  <c r="R10" i="15"/>
  <c r="N76" i="14"/>
  <c r="L70" i="14"/>
  <c r="J64" i="14"/>
  <c r="M57" i="14"/>
  <c r="K51" i="14"/>
  <c r="N44" i="14"/>
  <c r="L38" i="14"/>
  <c r="J32" i="14"/>
  <c r="M25" i="14"/>
  <c r="K19" i="14"/>
  <c r="N12" i="14"/>
  <c r="D75" i="13"/>
  <c r="D59" i="13"/>
  <c r="D43" i="13"/>
  <c r="D27" i="13"/>
  <c r="D11" i="13"/>
  <c r="E62" i="12"/>
  <c r="F41" i="12"/>
  <c r="F60" i="30"/>
  <c r="F28" i="30"/>
  <c r="D66" i="29"/>
  <c r="F28" i="29"/>
  <c r="E44" i="28"/>
  <c r="E38" i="27"/>
  <c r="H62" i="26"/>
  <c r="G23" i="26"/>
  <c r="D39" i="25"/>
  <c r="G63" i="23"/>
  <c r="F34" i="23"/>
  <c r="F69" i="22"/>
  <c r="F75" i="21"/>
  <c r="D65" i="21"/>
  <c r="H53" i="21"/>
  <c r="I43" i="21"/>
  <c r="I35" i="21"/>
  <c r="I27" i="21"/>
  <c r="I19" i="21"/>
  <c r="I11" i="21"/>
  <c r="J73" i="20"/>
  <c r="J65" i="20"/>
  <c r="J57" i="20"/>
  <c r="J49" i="20"/>
  <c r="I73" i="21"/>
  <c r="H73" i="21"/>
  <c r="F18" i="16"/>
  <c r="P9" i="15"/>
  <c r="D26" i="28"/>
  <c r="D7" i="21"/>
  <c r="E13" i="20"/>
  <c r="M63" i="15"/>
  <c r="N70" i="14"/>
  <c r="F52" i="29"/>
  <c r="L62" i="20"/>
  <c r="D12" i="18"/>
  <c r="N33" i="15"/>
  <c r="G20" i="14"/>
  <c r="F69" i="23"/>
  <c r="K60" i="20"/>
  <c r="D33" i="19"/>
  <c r="J74" i="15"/>
  <c r="P56" i="15"/>
  <c r="H40" i="15"/>
  <c r="E25" i="15"/>
  <c r="J10" i="15"/>
  <c r="E57" i="14"/>
  <c r="G31" i="14"/>
  <c r="D73" i="13"/>
  <c r="D9" i="13"/>
  <c r="F24" i="30"/>
  <c r="G27" i="27"/>
  <c r="H60" i="23"/>
  <c r="I62" i="21"/>
  <c r="I26" i="21"/>
  <c r="J64" i="20"/>
  <c r="J44" i="20"/>
  <c r="J33" i="20"/>
  <c r="J23" i="20"/>
  <c r="J14" i="20"/>
  <c r="D71" i="18"/>
  <c r="D35" i="18"/>
  <c r="E72" i="17"/>
  <c r="E54" i="17"/>
  <c r="E36" i="17"/>
  <c r="E20" i="17"/>
  <c r="D75" i="16"/>
  <c r="D59" i="16"/>
  <c r="D43" i="16"/>
  <c r="D27" i="16"/>
  <c r="D11" i="16"/>
  <c r="I74" i="15"/>
  <c r="M70" i="15"/>
  <c r="Q66" i="15"/>
  <c r="J63" i="15"/>
  <c r="F59" i="15"/>
  <c r="R55" i="15"/>
  <c r="N51" i="15"/>
  <c r="G48" i="15"/>
  <c r="K44" i="15"/>
  <c r="O40" i="15"/>
  <c r="S36" i="15"/>
  <c r="D33" i="15"/>
  <c r="H29" i="15"/>
  <c r="L25" i="15"/>
  <c r="P21" i="15"/>
  <c r="T17" i="15"/>
  <c r="E14" i="15"/>
  <c r="I10" i="15"/>
  <c r="M76" i="14"/>
  <c r="K70" i="14"/>
  <c r="N63" i="14"/>
  <c r="L57" i="14"/>
  <c r="J51" i="14"/>
  <c r="M44" i="14"/>
  <c r="K38" i="14"/>
  <c r="N31" i="14"/>
  <c r="L25" i="14"/>
  <c r="J19" i="14"/>
  <c r="M12" i="14"/>
  <c r="F76" i="12"/>
  <c r="D54" i="12"/>
  <c r="E33" i="12"/>
  <c r="F12" i="12"/>
  <c r="G51" i="30"/>
  <c r="G19" i="30"/>
  <c r="L53" i="29"/>
  <c r="M18" i="29"/>
  <c r="F74" i="27"/>
  <c r="F10" i="27"/>
  <c r="G40" i="26"/>
  <c r="E69" i="25"/>
  <c r="D62" i="24"/>
  <c r="K62" i="23"/>
  <c r="J33" i="23"/>
  <c r="G73" i="22"/>
  <c r="G9" i="22"/>
  <c r="D66" i="21"/>
  <c r="H54" i="21"/>
  <c r="H44" i="21"/>
  <c r="Q68" i="20"/>
  <c r="Q36" i="20"/>
  <c r="D64" i="19"/>
  <c r="E28" i="16"/>
  <c r="M51" i="15"/>
  <c r="G21" i="15"/>
  <c r="H56" i="14"/>
  <c r="E41" i="13"/>
  <c r="D42" i="12"/>
  <c r="D65" i="10"/>
  <c r="D33" i="10"/>
  <c r="J75" i="7"/>
  <c r="J67" i="7"/>
  <c r="J59" i="7"/>
  <c r="J51" i="7"/>
  <c r="J43" i="7"/>
  <c r="J35" i="7"/>
  <c r="J27" i="7"/>
  <c r="J19" i="7"/>
  <c r="J11" i="7"/>
  <c r="D75" i="6"/>
  <c r="F61" i="6"/>
  <c r="H47" i="6"/>
  <c r="E36" i="6"/>
  <c r="G22" i="6"/>
  <c r="D11" i="6"/>
  <c r="P73" i="5"/>
  <c r="O68" i="5"/>
  <c r="S64" i="5"/>
  <c r="R59" i="5"/>
  <c r="I54" i="5"/>
  <c r="M50" i="5"/>
  <c r="L45" i="5"/>
  <c r="P41" i="5"/>
  <c r="O36" i="5"/>
  <c r="S32" i="5"/>
  <c r="R27" i="5"/>
  <c r="I22" i="5"/>
  <c r="M18" i="5"/>
  <c r="L13" i="5"/>
  <c r="P9" i="5"/>
  <c r="I76" i="20"/>
  <c r="I44" i="20"/>
  <c r="I12" i="20"/>
  <c r="G69" i="16"/>
  <c r="S57" i="15"/>
  <c r="M27" i="15"/>
  <c r="Q63" i="20"/>
  <c r="Q31" i="20"/>
  <c r="D24" i="19"/>
  <c r="G25" i="16"/>
  <c r="P50" i="15"/>
  <c r="J20" i="15"/>
  <c r="I35" i="14"/>
  <c r="E75" i="12"/>
  <c r="D16" i="12"/>
  <c r="D52" i="10"/>
  <c r="D20" i="10"/>
  <c r="D68" i="8"/>
  <c r="D52" i="8"/>
  <c r="D36" i="8"/>
  <c r="D20" i="8"/>
  <c r="J73" i="7"/>
  <c r="J65" i="7"/>
  <c r="J57" i="7"/>
  <c r="J49" i="7"/>
  <c r="J41" i="7"/>
  <c r="J33" i="7"/>
  <c r="J25" i="7"/>
  <c r="J17" i="7"/>
  <c r="J9" i="7"/>
  <c r="D69" i="6"/>
  <c r="F55" i="6"/>
  <c r="H41" i="6"/>
  <c r="E30" i="6"/>
  <c r="G16" i="6"/>
  <c r="E76" i="5"/>
  <c r="D71" i="5"/>
  <c r="H67" i="5"/>
  <c r="G62" i="5"/>
  <c r="F57" i="5"/>
  <c r="J53" i="5"/>
  <c r="T47" i="5"/>
  <c r="E44" i="5"/>
  <c r="D39" i="5"/>
  <c r="H35" i="5"/>
  <c r="G30" i="5"/>
  <c r="F25" i="5"/>
  <c r="J21" i="5"/>
  <c r="T15" i="5"/>
  <c r="E12" i="5"/>
  <c r="D7" i="5"/>
  <c r="I63" i="20"/>
  <c r="I31" i="20"/>
  <c r="D20" i="19"/>
  <c r="G13" i="16"/>
  <c r="T46" i="15"/>
  <c r="N16" i="15"/>
  <c r="K49" i="14"/>
  <c r="E7" i="13"/>
  <c r="F25" i="12"/>
  <c r="D57" i="11"/>
  <c r="D25" i="11"/>
  <c r="D62" i="9"/>
  <c r="D30" i="9"/>
  <c r="L74" i="7"/>
  <c r="L66" i="7"/>
  <c r="L58" i="7"/>
  <c r="L50" i="7"/>
  <c r="L42" i="7"/>
  <c r="L34" i="7"/>
  <c r="L26" i="7"/>
  <c r="L18" i="7"/>
  <c r="L10" i="7"/>
  <c r="E71" i="6"/>
  <c r="G57" i="6"/>
  <c r="D46" i="6"/>
  <c r="F32" i="6"/>
  <c r="H18" i="6"/>
  <c r="E7" i="6"/>
  <c r="M73" i="5"/>
  <c r="L68" i="5"/>
  <c r="P64" i="5"/>
  <c r="O59" i="5"/>
  <c r="S55" i="5"/>
  <c r="R50" i="5"/>
  <c r="I45" i="5"/>
  <c r="M41" i="5"/>
  <c r="L36" i="5"/>
  <c r="P32" i="5"/>
  <c r="O27" i="5"/>
  <c r="S23" i="5"/>
  <c r="R18" i="5"/>
  <c r="I13" i="5"/>
  <c r="M9" i="5"/>
  <c r="H18" i="21"/>
  <c r="Q50" i="20"/>
  <c r="Q18" i="20"/>
  <c r="D28" i="17"/>
  <c r="K73" i="15"/>
  <c r="E43" i="15"/>
  <c r="R12" i="15"/>
  <c r="G29" i="14"/>
  <c r="E61" i="12"/>
  <c r="F15" i="12"/>
  <c r="D55" i="10"/>
  <c r="D23" i="10"/>
  <c r="H17" i="21"/>
  <c r="I50" i="20"/>
  <c r="I18" i="20"/>
  <c r="D42" i="17"/>
  <c r="O69" i="15"/>
  <c r="P42" i="15"/>
  <c r="J12" i="15"/>
  <c r="L28" i="14"/>
  <c r="F56" i="12"/>
  <c r="F9" i="12"/>
  <c r="D52" i="11"/>
  <c r="D20" i="11"/>
  <c r="F24" i="21"/>
  <c r="G64" i="21"/>
  <c r="O76" i="15"/>
  <c r="S8" i="15"/>
  <c r="F66" i="27"/>
  <c r="E76" i="20"/>
  <c r="E12" i="20"/>
  <c r="P62" i="15"/>
  <c r="K69" i="14"/>
  <c r="I43" i="29"/>
  <c r="L61" i="20"/>
  <c r="F75" i="16"/>
  <c r="Q32" i="15"/>
  <c r="I18" i="14"/>
  <c r="I60" i="23"/>
  <c r="K57" i="20"/>
  <c r="D21" i="19"/>
  <c r="M73" i="15"/>
  <c r="H56" i="15"/>
  <c r="S39" i="15"/>
  <c r="P24" i="15"/>
  <c r="M9" i="15"/>
  <c r="J56" i="14"/>
  <c r="L30" i="14"/>
  <c r="D71" i="13"/>
  <c r="D7" i="13"/>
  <c r="F20" i="30"/>
  <c r="E22" i="27"/>
  <c r="I57" i="23"/>
  <c r="H61" i="21"/>
  <c r="I25" i="21"/>
  <c r="J63" i="20"/>
  <c r="J42" i="20"/>
  <c r="J32" i="20"/>
  <c r="J22" i="20"/>
  <c r="J13" i="20"/>
  <c r="D67" i="18"/>
  <c r="D27" i="18"/>
  <c r="E70" i="17"/>
  <c r="E52" i="17"/>
  <c r="E34" i="17"/>
  <c r="E18" i="17"/>
  <c r="F72" i="16"/>
  <c r="F56" i="16"/>
  <c r="F40" i="16"/>
  <c r="F24" i="16"/>
  <c r="F8" i="16"/>
  <c r="T73" i="15"/>
  <c r="E70" i="15"/>
  <c r="I66" i="15"/>
  <c r="M62" i="15"/>
  <c r="Q58" i="15"/>
  <c r="J55" i="15"/>
  <c r="F51" i="15"/>
  <c r="R47" i="15"/>
  <c r="N43" i="15"/>
  <c r="G40" i="15"/>
  <c r="K36" i="15"/>
  <c r="O32" i="15"/>
  <c r="S28" i="15"/>
  <c r="D25" i="15"/>
  <c r="H21" i="15"/>
  <c r="L17" i="15"/>
  <c r="P13" i="15"/>
  <c r="T9" i="15"/>
  <c r="E76" i="14"/>
  <c r="H69" i="14"/>
  <c r="F63" i="14"/>
  <c r="I56" i="14"/>
  <c r="G50" i="14"/>
  <c r="E44" i="14"/>
  <c r="H37" i="14"/>
  <c r="F31" i="14"/>
  <c r="I24" i="14"/>
  <c r="G18" i="14"/>
  <c r="E12" i="14"/>
  <c r="E73" i="12"/>
  <c r="F52" i="12"/>
  <c r="D30" i="12"/>
  <c r="E9" i="12"/>
  <c r="G47" i="30"/>
  <c r="G15" i="30"/>
  <c r="M50" i="29"/>
  <c r="D13" i="29"/>
  <c r="D69" i="27"/>
  <c r="G72" i="26"/>
  <c r="F33" i="26"/>
  <c r="E61" i="25"/>
  <c r="D46" i="24"/>
  <c r="L59" i="23"/>
  <c r="K30" i="23"/>
  <c r="E68" i="22"/>
  <c r="E75" i="21"/>
  <c r="I63" i="21"/>
  <c r="G53" i="21"/>
  <c r="H43" i="21"/>
  <c r="Q64" i="20"/>
  <c r="Q32" i="20"/>
  <c r="D32" i="19"/>
  <c r="G17" i="16"/>
  <c r="F48" i="15"/>
  <c r="S17" i="15"/>
  <c r="I51" i="14"/>
  <c r="E25" i="13"/>
  <c r="F23" i="12"/>
  <c r="D61" i="10"/>
  <c r="D29" i="10"/>
  <c r="G74" i="7"/>
  <c r="G66" i="7"/>
  <c r="G58" i="7"/>
  <c r="G50" i="7"/>
  <c r="G42" i="7"/>
  <c r="G34" i="7"/>
  <c r="G26" i="7"/>
  <c r="G18" i="7"/>
  <c r="G10" i="7"/>
  <c r="H71" i="6"/>
  <c r="E60" i="6"/>
  <c r="G46" i="6"/>
  <c r="D35" i="6"/>
  <c r="F21" i="6"/>
  <c r="H7" i="6"/>
  <c r="H73" i="5"/>
  <c r="G68" i="5"/>
  <c r="F63" i="5"/>
  <c r="J59" i="5"/>
  <c r="T53" i="5"/>
  <c r="E50" i="5"/>
  <c r="D45" i="5"/>
  <c r="H41" i="5"/>
  <c r="G36" i="5"/>
  <c r="F31" i="5"/>
  <c r="J27" i="5"/>
  <c r="T21" i="5"/>
  <c r="E18" i="5"/>
  <c r="D13" i="5"/>
  <c r="H9" i="5"/>
  <c r="I72" i="20"/>
  <c r="I40" i="20"/>
  <c r="I8" i="20"/>
  <c r="E48" i="16"/>
  <c r="L54" i="15"/>
  <c r="H36" i="21"/>
  <c r="Q59" i="20"/>
  <c r="Q27" i="20"/>
  <c r="D64" i="17"/>
  <c r="H74" i="15"/>
  <c r="I47" i="15"/>
  <c r="O13" i="15"/>
  <c r="J30" i="14"/>
  <c r="F62" i="12"/>
  <c r="E10" i="12"/>
  <c r="D48" i="10"/>
  <c r="D16" i="10"/>
  <c r="D66" i="8"/>
  <c r="D50" i="8"/>
  <c r="D34" i="8"/>
  <c r="D18" i="8"/>
  <c r="G72" i="7"/>
  <c r="G64" i="7"/>
  <c r="G56" i="7"/>
  <c r="G48" i="7"/>
  <c r="G40" i="7"/>
  <c r="G32" i="7"/>
  <c r="G24" i="7"/>
  <c r="G16" i="7"/>
  <c r="G8" i="7"/>
  <c r="H65" i="6"/>
  <c r="E54" i="6"/>
  <c r="G40" i="6"/>
  <c r="D29" i="6"/>
  <c r="F15" i="6"/>
  <c r="P75" i="5"/>
  <c r="O70" i="5"/>
  <c r="S66" i="5"/>
  <c r="R61" i="5"/>
  <c r="I56" i="5"/>
  <c r="M52" i="5"/>
  <c r="L47" i="5"/>
  <c r="P43" i="5"/>
  <c r="O38" i="5"/>
  <c r="S34" i="5"/>
  <c r="R29" i="5"/>
  <c r="I24" i="5"/>
  <c r="M20" i="5"/>
  <c r="L15" i="5"/>
  <c r="P11" i="5"/>
  <c r="H35" i="21"/>
  <c r="I59" i="20"/>
  <c r="I27" i="20"/>
  <c r="D62" i="17"/>
  <c r="S73" i="15"/>
  <c r="M43" i="15"/>
  <c r="G13" i="15"/>
  <c r="L44" i="14"/>
  <c r="F70" i="12"/>
  <c r="E22" i="12"/>
  <c r="D53" i="11"/>
  <c r="D21" i="11"/>
  <c r="D58" i="9"/>
  <c r="D26" i="9"/>
  <c r="D74" i="7"/>
  <c r="D66" i="7"/>
  <c r="D58" i="7"/>
  <c r="D50" i="7"/>
  <c r="D42" i="7"/>
  <c r="D34" i="7"/>
  <c r="D26" i="7"/>
  <c r="D18" i="7"/>
  <c r="D10" i="7"/>
  <c r="D70" i="6"/>
  <c r="F56" i="6"/>
  <c r="H42" i="6"/>
  <c r="E31" i="6"/>
  <c r="G17" i="6"/>
  <c r="T76" i="5"/>
  <c r="E73" i="5"/>
  <c r="D68" i="5"/>
  <c r="H64" i="5"/>
  <c r="G59" i="5"/>
  <c r="F54" i="5"/>
  <c r="J50" i="5"/>
  <c r="T44" i="5"/>
  <c r="E41" i="5"/>
  <c r="D36" i="5"/>
  <c r="H32" i="5"/>
  <c r="G27" i="5"/>
  <c r="F22" i="5"/>
  <c r="J18" i="5"/>
  <c r="T12" i="5"/>
  <c r="E9" i="5"/>
  <c r="H10" i="21"/>
  <c r="Q46" i="20"/>
  <c r="Q14" i="20"/>
  <c r="D12" i="17"/>
  <c r="D70" i="15"/>
  <c r="Q39" i="15"/>
  <c r="K9" i="15"/>
  <c r="H24" i="14"/>
  <c r="D57" i="12"/>
  <c r="E12" i="12"/>
  <c r="D51" i="10"/>
  <c r="D19" i="10"/>
  <c r="H9" i="21"/>
  <c r="I46" i="20"/>
  <c r="I14" i="20"/>
  <c r="D26" i="17"/>
  <c r="S51" i="15"/>
  <c r="N63" i="20"/>
  <c r="Q54" i="15"/>
  <c r="E56" i="14"/>
  <c r="E17" i="25"/>
  <c r="E61" i="20"/>
  <c r="D71" i="17"/>
  <c r="R48" i="15"/>
  <c r="K45" i="14"/>
  <c r="H38" i="26"/>
  <c r="L46" i="20"/>
  <c r="F15" i="16"/>
  <c r="S18" i="15"/>
  <c r="E45" i="13"/>
  <c r="D11" i="23"/>
  <c r="K44" i="20"/>
  <c r="E59" i="16"/>
  <c r="Q69" i="15"/>
  <c r="L52" i="15"/>
  <c r="L36" i="15"/>
  <c r="I21" i="15"/>
  <c r="F76" i="14"/>
  <c r="H50" i="14"/>
  <c r="E25" i="14"/>
  <c r="D57" i="13"/>
  <c r="D59" i="12"/>
  <c r="F60" i="29"/>
  <c r="G55" i="26"/>
  <c r="G31" i="23"/>
  <c r="G52" i="21"/>
  <c r="I18" i="21"/>
  <c r="J56" i="20"/>
  <c r="J41" i="20"/>
  <c r="J31" i="20"/>
  <c r="J21" i="20"/>
  <c r="J12" i="20"/>
  <c r="D59" i="18"/>
  <c r="D23" i="18"/>
  <c r="E68" i="17"/>
  <c r="E50" i="17"/>
  <c r="E32" i="17"/>
  <c r="E16" i="17"/>
  <c r="D71" i="16"/>
  <c r="D55" i="16"/>
  <c r="D39" i="16"/>
  <c r="D23" i="16"/>
  <c r="D7" i="16"/>
  <c r="L73" i="15"/>
  <c r="P69" i="15"/>
  <c r="T65" i="15"/>
  <c r="E62" i="15"/>
  <c r="I58" i="15"/>
  <c r="M54" i="15"/>
  <c r="Q50" i="15"/>
  <c r="J47" i="15"/>
  <c r="F43" i="15"/>
  <c r="R39" i="15"/>
  <c r="N35" i="15"/>
  <c r="G32" i="15"/>
  <c r="K28" i="15"/>
  <c r="O24" i="15"/>
  <c r="S20" i="15"/>
  <c r="D17" i="15"/>
  <c r="H13" i="15"/>
  <c r="L9" i="15"/>
  <c r="J75" i="14"/>
  <c r="M68" i="14"/>
  <c r="K62" i="14"/>
  <c r="N55" i="14"/>
  <c r="L49" i="14"/>
  <c r="J43" i="14"/>
  <c r="M36" i="14"/>
  <c r="K30" i="14"/>
  <c r="N23" i="14"/>
  <c r="L17" i="14"/>
  <c r="J11" i="14"/>
  <c r="D70" i="12"/>
  <c r="E49" i="12"/>
  <c r="F28" i="12"/>
  <c r="G75" i="30"/>
  <c r="G43" i="30"/>
  <c r="G11" i="30"/>
  <c r="D45" i="29"/>
  <c r="F7" i="29"/>
  <c r="F58" i="27"/>
  <c r="F65" i="26"/>
  <c r="J29" i="26"/>
  <c r="E53" i="25"/>
  <c r="D30" i="24"/>
  <c r="D51" i="23"/>
  <c r="L27" i="23"/>
  <c r="G57" i="22"/>
  <c r="D74" i="21"/>
  <c r="H62" i="21"/>
  <c r="F52" i="21"/>
  <c r="H38" i="21"/>
  <c r="Q60" i="20"/>
  <c r="Q28" i="20"/>
  <c r="D68" i="17"/>
  <c r="E75" i="15"/>
  <c r="R44" i="15"/>
  <c r="L14" i="15"/>
  <c r="J46" i="14"/>
  <c r="E9" i="13"/>
  <c r="E20" i="12"/>
  <c r="D57" i="10"/>
  <c r="D25" i="10"/>
  <c r="L73" i="7"/>
  <c r="L65" i="7"/>
  <c r="L57" i="7"/>
  <c r="L49" i="7"/>
  <c r="L41" i="7"/>
  <c r="L33" i="7"/>
  <c r="L25" i="7"/>
  <c r="L17" i="7"/>
  <c r="L9" i="7"/>
  <c r="G70" i="6"/>
  <c r="D59" i="6"/>
  <c r="F45" i="6"/>
  <c r="H31" i="6"/>
  <c r="E20" i="6"/>
  <c r="O76" i="5"/>
  <c r="S72" i="5"/>
  <c r="R67" i="5"/>
  <c r="I62" i="5"/>
  <c r="M58" i="5"/>
  <c r="L53" i="5"/>
  <c r="P49" i="5"/>
  <c r="O44" i="5"/>
  <c r="S40" i="5"/>
  <c r="R35" i="5"/>
  <c r="I30" i="5"/>
  <c r="M26" i="5"/>
  <c r="L21" i="5"/>
  <c r="P17" i="5"/>
  <c r="O12" i="5"/>
  <c r="S8" i="5"/>
  <c r="I68" i="20"/>
  <c r="I36" i="20"/>
  <c r="D60" i="19"/>
  <c r="G37" i="16"/>
  <c r="E51" i="15"/>
  <c r="H28" i="21"/>
  <c r="Q55" i="20"/>
  <c r="Q23" i="20"/>
  <c r="D48" i="17"/>
  <c r="T70" i="15"/>
  <c r="N40" i="15"/>
  <c r="H10" i="15"/>
  <c r="K25" i="14"/>
  <c r="D58" i="12"/>
  <c r="D76" i="10"/>
  <c r="D44" i="10"/>
  <c r="D12" i="10"/>
  <c r="D64" i="8"/>
  <c r="D48" i="8"/>
  <c r="D32" i="8"/>
  <c r="D16" i="8"/>
  <c r="L71" i="7"/>
  <c r="L63" i="7"/>
  <c r="L55" i="7"/>
  <c r="L47" i="7"/>
  <c r="L39" i="7"/>
  <c r="L31" i="7"/>
  <c r="L23" i="7"/>
  <c r="L15" i="7"/>
  <c r="L7" i="7"/>
  <c r="G64" i="6"/>
  <c r="D53" i="6"/>
  <c r="F39" i="6"/>
  <c r="H25" i="6"/>
  <c r="E14" i="6"/>
  <c r="H75" i="5"/>
  <c r="G70" i="5"/>
  <c r="F65" i="5"/>
  <c r="J61" i="5"/>
  <c r="T55" i="5"/>
  <c r="E52" i="5"/>
  <c r="D47" i="5"/>
  <c r="H43" i="5"/>
  <c r="G38" i="5"/>
  <c r="F33" i="5"/>
  <c r="J29" i="5"/>
  <c r="T23" i="5"/>
  <c r="E20" i="5"/>
  <c r="D15" i="5"/>
  <c r="H11" i="5"/>
  <c r="H27" i="21"/>
  <c r="I55" i="20"/>
  <c r="I23" i="20"/>
  <c r="D46" i="17"/>
  <c r="L70" i="15"/>
  <c r="F40" i="15"/>
  <c r="S9" i="15"/>
  <c r="M39" i="14"/>
  <c r="D66" i="12"/>
  <c r="D19" i="12"/>
  <c r="D49" i="11"/>
  <c r="D17" i="11"/>
  <c r="D54" i="9"/>
  <c r="D22" i="9"/>
  <c r="I73" i="7"/>
  <c r="I65" i="7"/>
  <c r="I57" i="7"/>
  <c r="I49" i="7"/>
  <c r="I41" i="7"/>
  <c r="I33" i="7"/>
  <c r="I25" i="7"/>
  <c r="I17" i="7"/>
  <c r="I9" i="7"/>
  <c r="H66" i="6"/>
  <c r="E55" i="6"/>
  <c r="G41" i="6"/>
  <c r="D30" i="6"/>
  <c r="F16" i="6"/>
  <c r="L76" i="5"/>
  <c r="P72" i="5"/>
  <c r="O67" i="5"/>
  <c r="S63" i="5"/>
  <c r="R58" i="5"/>
  <c r="I53" i="5"/>
  <c r="M49" i="5"/>
  <c r="L44" i="5"/>
  <c r="P40" i="5"/>
  <c r="O35" i="5"/>
  <c r="S31" i="5"/>
  <c r="R26" i="5"/>
  <c r="I21" i="5"/>
  <c r="M17" i="5"/>
  <c r="L12" i="5"/>
  <c r="P8" i="5"/>
  <c r="Q74" i="20"/>
  <c r="Q42" i="20"/>
  <c r="Q10" i="20"/>
  <c r="E76" i="16"/>
  <c r="P66" i="15"/>
  <c r="J36" i="15"/>
  <c r="K73" i="14"/>
  <c r="I19" i="14"/>
  <c r="F48" i="12"/>
  <c r="F7" i="12"/>
  <c r="D47" i="10"/>
  <c r="D15" i="10"/>
  <c r="I74" i="20"/>
  <c r="I42" i="20"/>
  <c r="I10" i="20"/>
  <c r="D10" i="17"/>
  <c r="T62" i="15"/>
  <c r="N32" i="15"/>
  <c r="F58" i="14"/>
  <c r="N18" i="14"/>
  <c r="D48" i="12"/>
  <c r="D76" i="11"/>
  <c r="D44" i="11"/>
  <c r="D12" i="11"/>
  <c r="M45" i="15"/>
  <c r="N60" i="20"/>
  <c r="T53" i="15"/>
  <c r="G54" i="14"/>
  <c r="D70" i="24"/>
  <c r="E60" i="20"/>
  <c r="D67" i="17"/>
  <c r="M47" i="15"/>
  <c r="M43" i="14"/>
  <c r="F24" i="26"/>
  <c r="L45" i="20"/>
  <c r="F11" i="16"/>
  <c r="N17" i="15"/>
  <c r="G72" i="30"/>
  <c r="E64" i="22"/>
  <c r="K41" i="20"/>
  <c r="G56" i="16"/>
  <c r="I69" i="15"/>
  <c r="D52" i="15"/>
  <c r="D36" i="15"/>
  <c r="T20" i="15"/>
  <c r="K75" i="14"/>
  <c r="M49" i="14"/>
  <c r="J24" i="14"/>
  <c r="D55" i="13"/>
  <c r="F57" i="12"/>
  <c r="G57" i="29"/>
  <c r="F48" i="26"/>
  <c r="H28" i="23"/>
  <c r="F51" i="21"/>
  <c r="I17" i="21"/>
  <c r="J55" i="20"/>
  <c r="J40" i="20"/>
  <c r="J29" i="20"/>
  <c r="J20" i="20"/>
  <c r="J10" i="20"/>
  <c r="D55" i="18"/>
  <c r="D19" i="18"/>
  <c r="E66" i="17"/>
  <c r="E48" i="17"/>
  <c r="E30" i="17"/>
  <c r="E14" i="17"/>
  <c r="F68" i="16"/>
  <c r="F52" i="16"/>
  <c r="F36" i="16"/>
  <c r="F20" i="16"/>
  <c r="S76" i="15"/>
  <c r="D73" i="15"/>
  <c r="H69" i="15"/>
  <c r="L65" i="15"/>
  <c r="P61" i="15"/>
  <c r="T57" i="15"/>
  <c r="E54" i="15"/>
  <c r="I50" i="15"/>
  <c r="M46" i="15"/>
  <c r="Q42" i="15"/>
  <c r="J39" i="15"/>
  <c r="F35" i="15"/>
  <c r="R31" i="15"/>
  <c r="N27" i="15"/>
  <c r="G24" i="15"/>
  <c r="K20" i="15"/>
  <c r="O16" i="15"/>
  <c r="S12" i="15"/>
  <c r="D9" i="15"/>
  <c r="G74" i="14"/>
  <c r="E68" i="14"/>
  <c r="H61" i="14"/>
  <c r="F55" i="14"/>
  <c r="I48" i="14"/>
  <c r="G42" i="14"/>
  <c r="E36" i="14"/>
  <c r="H29" i="14"/>
  <c r="F23" i="14"/>
  <c r="I16" i="14"/>
  <c r="G10" i="14"/>
  <c r="F68" i="12"/>
  <c r="D46" i="12"/>
  <c r="E25" i="12"/>
  <c r="G71" i="30"/>
  <c r="G39" i="30"/>
  <c r="G7" i="30"/>
  <c r="F39" i="29"/>
  <c r="D74" i="28"/>
  <c r="D53" i="27"/>
  <c r="J61" i="26"/>
  <c r="E26" i="26"/>
  <c r="E45" i="25"/>
  <c r="D14" i="24"/>
  <c r="E48" i="23"/>
  <c r="D19" i="23"/>
  <c r="E52" i="22"/>
  <c r="I71" i="21"/>
  <c r="G61" i="21"/>
  <c r="E51" i="21"/>
  <c r="H30" i="21"/>
  <c r="Q56" i="20"/>
  <c r="Q24" i="20"/>
  <c r="D52" i="17"/>
  <c r="Q71" i="15"/>
  <c r="K41" i="15"/>
  <c r="E11" i="15"/>
  <c r="K41" i="14"/>
  <c r="E76" i="12"/>
  <c r="D17" i="12"/>
  <c r="D53" i="10"/>
  <c r="D21" i="10"/>
  <c r="D73" i="7"/>
  <c r="D65" i="7"/>
  <c r="D57" i="7"/>
  <c r="D49" i="7"/>
  <c r="D41" i="7"/>
  <c r="D33" i="7"/>
  <c r="D25" i="7"/>
  <c r="D17" i="7"/>
  <c r="D9" i="7"/>
  <c r="F69" i="6"/>
  <c r="H55" i="6"/>
  <c r="E44" i="6"/>
  <c r="G30" i="6"/>
  <c r="D19" i="6"/>
  <c r="G76" i="5"/>
  <c r="F71" i="5"/>
  <c r="J67" i="5"/>
  <c r="T61" i="5"/>
  <c r="E58" i="5"/>
  <c r="D53" i="5"/>
  <c r="H49" i="5"/>
  <c r="G44" i="5"/>
  <c r="F39" i="5"/>
  <c r="J35" i="5"/>
  <c r="T29" i="5"/>
  <c r="E26" i="5"/>
  <c r="D21" i="5"/>
  <c r="H17" i="5"/>
  <c r="G12" i="5"/>
  <c r="F7" i="5"/>
  <c r="I64" i="20"/>
  <c r="I32" i="20"/>
  <c r="D28" i="19"/>
  <c r="E16" i="16"/>
  <c r="Q47" i="15"/>
  <c r="H20" i="21"/>
  <c r="Q51" i="20"/>
  <c r="Q19" i="20"/>
  <c r="D32" i="17"/>
  <c r="M67" i="15"/>
  <c r="G37" i="15"/>
  <c r="N74" i="14"/>
  <c r="L20" i="14"/>
  <c r="E45" i="12"/>
  <c r="D72" i="10"/>
  <c r="D40" i="10"/>
  <c r="D8" i="10"/>
  <c r="D62" i="8"/>
  <c r="D46" i="8"/>
  <c r="D30" i="8"/>
  <c r="D14" i="8"/>
  <c r="D71" i="7"/>
  <c r="D63" i="7"/>
  <c r="D55" i="7"/>
  <c r="D47" i="7"/>
  <c r="D39" i="7"/>
  <c r="D31" i="7"/>
  <c r="D23" i="7"/>
  <c r="D15" i="7"/>
  <c r="D7" i="7"/>
  <c r="F63" i="6"/>
  <c r="H49" i="6"/>
  <c r="E38" i="6"/>
  <c r="G24" i="6"/>
  <c r="D13" i="6"/>
  <c r="S74" i="5"/>
  <c r="R69" i="5"/>
  <c r="I64" i="5"/>
  <c r="M60" i="5"/>
  <c r="L55" i="5"/>
  <c r="P51" i="5"/>
  <c r="O46" i="5"/>
  <c r="S42" i="5"/>
  <c r="R37" i="5"/>
  <c r="I32" i="5"/>
  <c r="M28" i="5"/>
  <c r="L23" i="5"/>
  <c r="P19" i="5"/>
  <c r="O14" i="5"/>
  <c r="S10" i="5"/>
  <c r="H19" i="21"/>
  <c r="I51" i="20"/>
  <c r="I19" i="20"/>
  <c r="D30" i="17"/>
  <c r="E67" i="15"/>
  <c r="R36" i="15"/>
  <c r="F74" i="14"/>
  <c r="N34" i="14"/>
  <c r="E53" i="12"/>
  <c r="D10" i="12"/>
  <c r="D45" i="11"/>
  <c r="D13" i="11"/>
  <c r="D50" i="9"/>
  <c r="D18" i="9"/>
  <c r="N72" i="7"/>
  <c r="N64" i="7"/>
  <c r="N56" i="7"/>
  <c r="N48" i="7"/>
  <c r="N40" i="7"/>
  <c r="N32" i="7"/>
  <c r="N24" i="7"/>
  <c r="N16" i="7"/>
  <c r="N8" i="7"/>
  <c r="G65" i="6"/>
  <c r="D54" i="6"/>
  <c r="F40" i="6"/>
  <c r="H26" i="6"/>
  <c r="E15" i="6"/>
  <c r="D76" i="5"/>
  <c r="H72" i="5"/>
  <c r="G67" i="5"/>
  <c r="F62" i="5"/>
  <c r="J58" i="5"/>
  <c r="T52" i="5"/>
  <c r="E49" i="5"/>
  <c r="D44" i="5"/>
  <c r="H40" i="5"/>
  <c r="G35" i="5"/>
  <c r="F30" i="5"/>
  <c r="J26" i="5"/>
  <c r="T20" i="5"/>
  <c r="E17" i="5"/>
  <c r="D12" i="5"/>
  <c r="H8" i="5"/>
  <c r="Q70" i="20"/>
  <c r="Q38" i="20"/>
  <c r="D48" i="19"/>
  <c r="G65" i="16"/>
  <c r="I63" i="15"/>
  <c r="O29" i="15"/>
  <c r="L68" i="14"/>
  <c r="J14" i="14"/>
  <c r="E44" i="12"/>
  <c r="D75" i="10"/>
  <c r="D43" i="10"/>
  <c r="D11" i="10"/>
  <c r="I70" i="20"/>
  <c r="I38" i="20"/>
  <c r="D76" i="19"/>
  <c r="E64" i="16"/>
  <c r="M59" i="15"/>
  <c r="G29" i="15"/>
  <c r="G53" i="14"/>
  <c r="E43" i="13"/>
  <c r="F39" i="12"/>
  <c r="D72" i="11"/>
  <c r="D40" i="11"/>
  <c r="D8" i="11"/>
  <c r="N32" i="14"/>
  <c r="N30" i="20"/>
  <c r="N39" i="15"/>
  <c r="G30" i="14"/>
  <c r="G17" i="22"/>
  <c r="E45" i="20"/>
  <c r="D7" i="17"/>
  <c r="O33" i="15"/>
  <c r="M19" i="14"/>
  <c r="I17" i="23"/>
  <c r="L30" i="20"/>
  <c r="T63" i="15"/>
  <c r="H71" i="14"/>
  <c r="L13" i="29"/>
  <c r="G67" i="21"/>
  <c r="K28" i="20"/>
  <c r="E35" i="16"/>
  <c r="M65" i="15"/>
  <c r="H48" i="15"/>
  <c r="P32" i="15"/>
  <c r="M17" i="15"/>
  <c r="I69" i="14"/>
  <c r="F44" i="14"/>
  <c r="H18" i="14"/>
  <c r="D41" i="13"/>
  <c r="E38" i="12"/>
  <c r="G25" i="29"/>
  <c r="F16" i="26"/>
  <c r="D64" i="22"/>
  <c r="I42" i="21"/>
  <c r="I10" i="21"/>
  <c r="J52" i="20"/>
  <c r="J39" i="20"/>
  <c r="J28" i="20"/>
  <c r="J18" i="20"/>
  <c r="J9" i="20"/>
  <c r="D51" i="18"/>
  <c r="D15" i="18"/>
  <c r="E64" i="17"/>
  <c r="E46" i="17"/>
  <c r="E28" i="17"/>
  <c r="E12" i="17"/>
  <c r="D67" i="16"/>
  <c r="D51" i="16"/>
  <c r="D35" i="16"/>
  <c r="D19" i="16"/>
  <c r="K76" i="15"/>
  <c r="O72" i="15"/>
  <c r="S68" i="15"/>
  <c r="D65" i="15"/>
  <c r="H61" i="15"/>
  <c r="L57" i="15"/>
  <c r="P53" i="15"/>
  <c r="T49" i="15"/>
  <c r="E46" i="15"/>
  <c r="I42" i="15"/>
  <c r="M38" i="15"/>
  <c r="Q34" i="15"/>
  <c r="J31" i="15"/>
  <c r="F27" i="15"/>
  <c r="R23" i="15"/>
  <c r="N19" i="15"/>
  <c r="G16" i="15"/>
  <c r="K12" i="15"/>
  <c r="O8" i="15"/>
  <c r="L73" i="14"/>
  <c r="J67" i="14"/>
  <c r="M60" i="14"/>
  <c r="K54" i="14"/>
  <c r="N47" i="14"/>
  <c r="L41" i="14"/>
  <c r="J35" i="14"/>
  <c r="M28" i="14"/>
  <c r="K22" i="14"/>
  <c r="N15" i="14"/>
  <c r="L9" i="14"/>
  <c r="E65" i="12"/>
  <c r="F44" i="12"/>
  <c r="D22" i="12"/>
  <c r="G67" i="30"/>
  <c r="G35" i="30"/>
  <c r="F71" i="29"/>
  <c r="G36" i="29"/>
  <c r="E63" i="28"/>
  <c r="F42" i="27"/>
  <c r="E58" i="26"/>
  <c r="I22" i="26"/>
  <c r="E37" i="25"/>
  <c r="G74" i="23"/>
  <c r="F45" i="23"/>
  <c r="E16" i="23"/>
  <c r="G41" i="22"/>
  <c r="H70" i="21"/>
  <c r="F60" i="21"/>
  <c r="D50" i="21"/>
  <c r="H22" i="21"/>
  <c r="Q52" i="20"/>
  <c r="Q20" i="20"/>
  <c r="D36" i="17"/>
  <c r="J68" i="15"/>
  <c r="D38" i="15"/>
  <c r="Q7" i="15"/>
  <c r="L36" i="14"/>
  <c r="D72" i="12"/>
  <c r="D11" i="12"/>
  <c r="D49" i="10"/>
  <c r="D17" i="10"/>
  <c r="I72" i="7"/>
  <c r="I64" i="7"/>
  <c r="I56" i="7"/>
  <c r="I48" i="7"/>
  <c r="I40" i="7"/>
  <c r="I32" i="7"/>
  <c r="I24" i="7"/>
  <c r="I16" i="7"/>
  <c r="I8" i="7"/>
  <c r="E68" i="6"/>
  <c r="G54" i="6"/>
  <c r="D43" i="6"/>
  <c r="F29" i="6"/>
  <c r="H15" i="6"/>
  <c r="R75" i="5"/>
  <c r="I70" i="5"/>
  <c r="M66" i="5"/>
  <c r="L61" i="5"/>
  <c r="P57" i="5"/>
  <c r="O52" i="5"/>
  <c r="S48" i="5"/>
  <c r="R43" i="5"/>
  <c r="I38" i="5"/>
  <c r="M34" i="5"/>
  <c r="L29" i="5"/>
  <c r="P25" i="5"/>
  <c r="O20" i="5"/>
  <c r="S16" i="5"/>
  <c r="R11" i="5"/>
  <c r="H37" i="21"/>
  <c r="I60" i="20"/>
  <c r="I28" i="20"/>
  <c r="D66" i="17"/>
  <c r="P74" i="15"/>
  <c r="J44" i="15"/>
  <c r="H12" i="21"/>
  <c r="Q47" i="20"/>
  <c r="Q15" i="20"/>
  <c r="D16" i="17"/>
  <c r="F64" i="15"/>
  <c r="S33" i="15"/>
  <c r="E55" i="14"/>
  <c r="M15" i="14"/>
  <c r="D41" i="12"/>
  <c r="D68" i="10"/>
  <c r="D36" i="10"/>
  <c r="D76" i="8"/>
  <c r="D60" i="8"/>
  <c r="D44" i="8"/>
  <c r="D28" i="8"/>
  <c r="D12" i="8"/>
  <c r="I70" i="7"/>
  <c r="I62" i="7"/>
  <c r="I54" i="7"/>
  <c r="I46" i="7"/>
  <c r="I38" i="7"/>
  <c r="I30" i="7"/>
  <c r="I22" i="7"/>
  <c r="I14" i="7"/>
  <c r="H73" i="6"/>
  <c r="E62" i="6"/>
  <c r="G48" i="6"/>
  <c r="D37" i="6"/>
  <c r="F23" i="6"/>
  <c r="H9" i="6"/>
  <c r="F73" i="5"/>
  <c r="J69" i="5"/>
  <c r="T63" i="5"/>
  <c r="E60" i="5"/>
  <c r="D55" i="5"/>
  <c r="H51" i="5"/>
  <c r="G46" i="5"/>
  <c r="F41" i="5"/>
  <c r="J37" i="5"/>
  <c r="T31" i="5"/>
  <c r="E28" i="5"/>
  <c r="D23" i="5"/>
  <c r="H19" i="5"/>
  <c r="G14" i="5"/>
  <c r="F9" i="5"/>
  <c r="H11" i="21"/>
  <c r="I47" i="20"/>
  <c r="I15" i="20"/>
  <c r="D14" i="17"/>
  <c r="Q63" i="15"/>
  <c r="K33" i="15"/>
  <c r="G69" i="14"/>
  <c r="E15" i="14"/>
  <c r="D49" i="12"/>
  <c r="D73" i="11"/>
  <c r="D41" i="11"/>
  <c r="D9" i="11"/>
  <c r="D46" i="9"/>
  <c r="D14" i="9"/>
  <c r="F72" i="7"/>
  <c r="F64" i="7"/>
  <c r="F56" i="7"/>
  <c r="F48" i="7"/>
  <c r="F40" i="7"/>
  <c r="F32" i="7"/>
  <c r="F24" i="7"/>
  <c r="F16" i="7"/>
  <c r="F8" i="7"/>
  <c r="F64" i="6"/>
  <c r="H50" i="6"/>
  <c r="E39" i="6"/>
  <c r="G25" i="6"/>
  <c r="D14" i="6"/>
  <c r="O75" i="5"/>
  <c r="S71" i="5"/>
  <c r="R66" i="5"/>
  <c r="I61" i="5"/>
  <c r="M57" i="5"/>
  <c r="L52" i="5"/>
  <c r="P48" i="5"/>
  <c r="O43" i="5"/>
  <c r="S39" i="5"/>
  <c r="R34" i="5"/>
  <c r="I29" i="5"/>
  <c r="M25" i="5"/>
  <c r="L20" i="5"/>
  <c r="P16" i="5"/>
  <c r="O11" i="5"/>
  <c r="S7" i="5"/>
  <c r="Q66" i="20"/>
  <c r="Q34" i="20"/>
  <c r="D16" i="19"/>
  <c r="E44" i="16"/>
  <c r="N56" i="15"/>
  <c r="H26" i="15"/>
  <c r="M63" i="14"/>
  <c r="K9" i="14"/>
  <c r="D40" i="12"/>
  <c r="D71" i="10"/>
  <c r="D39" i="10"/>
  <c r="D7" i="10"/>
  <c r="I66" i="20"/>
  <c r="I34" i="20"/>
  <c r="D44" i="19"/>
  <c r="L26" i="14"/>
  <c r="N27" i="20"/>
  <c r="Q38" i="15"/>
  <c r="I28" i="14"/>
  <c r="I75" i="21"/>
  <c r="E44" i="20"/>
  <c r="E74" i="16"/>
  <c r="R32" i="15"/>
  <c r="J18" i="14"/>
  <c r="K11" i="23"/>
  <c r="L29" i="20"/>
  <c r="D63" i="15"/>
  <c r="E70" i="14"/>
  <c r="D66" i="28"/>
  <c r="D64" i="21"/>
  <c r="K25" i="20"/>
  <c r="E31" i="16"/>
  <c r="E65" i="15"/>
  <c r="S47" i="15"/>
  <c r="H32" i="15"/>
  <c r="E17" i="15"/>
  <c r="N68" i="14"/>
  <c r="K43" i="14"/>
  <c r="M17" i="14"/>
  <c r="D39" i="13"/>
  <c r="D35" i="12"/>
  <c r="I19" i="29"/>
  <c r="J12" i="26"/>
  <c r="F53" i="22"/>
  <c r="I41" i="21"/>
  <c r="I9" i="21"/>
  <c r="J48" i="20"/>
  <c r="J37" i="20"/>
  <c r="J26" i="20"/>
  <c r="J17" i="20"/>
  <c r="J8" i="20"/>
  <c r="D47" i="18"/>
  <c r="D11" i="18"/>
  <c r="E62" i="17"/>
  <c r="E44" i="17"/>
  <c r="E26" i="17"/>
  <c r="E10" i="17"/>
  <c r="F64" i="16"/>
  <c r="F48" i="16"/>
  <c r="F32" i="16"/>
  <c r="F16" i="16"/>
  <c r="N75" i="15"/>
  <c r="G72" i="15"/>
  <c r="K68" i="15"/>
  <c r="O64" i="15"/>
  <c r="S60" i="15"/>
  <c r="D57" i="15"/>
  <c r="H53" i="15"/>
  <c r="L49" i="15"/>
  <c r="P45" i="15"/>
  <c r="T41" i="15"/>
  <c r="E38" i="15"/>
  <c r="I34" i="15"/>
  <c r="M30" i="15"/>
  <c r="Q26" i="15"/>
  <c r="J23" i="15"/>
  <c r="F19" i="15"/>
  <c r="R15" i="15"/>
  <c r="N11" i="15"/>
  <c r="G8" i="15"/>
  <c r="I72" i="14"/>
  <c r="G66" i="14"/>
  <c r="E60" i="14"/>
  <c r="H53" i="14"/>
  <c r="F47" i="14"/>
  <c r="I40" i="14"/>
  <c r="G34" i="14"/>
  <c r="E28" i="14"/>
  <c r="H21" i="14"/>
  <c r="F15" i="14"/>
  <c r="I8" i="14"/>
  <c r="D62" i="12"/>
  <c r="E41" i="12"/>
  <c r="F20" i="12"/>
  <c r="G63" i="30"/>
  <c r="G31" i="30"/>
  <c r="G68" i="29"/>
  <c r="I30" i="29"/>
  <c r="D42" i="28"/>
  <c r="D37" i="27"/>
  <c r="I54" i="26"/>
  <c r="D19" i="26"/>
  <c r="E29" i="25"/>
  <c r="H71" i="23"/>
  <c r="G42" i="23"/>
  <c r="F13" i="23"/>
  <c r="E36" i="22"/>
  <c r="G69" i="21"/>
  <c r="E59" i="21"/>
  <c r="I47" i="21"/>
  <c r="H14" i="21"/>
  <c r="Q48" i="20"/>
  <c r="Q16" i="20"/>
  <c r="D20" i="17"/>
  <c r="O61" i="15"/>
  <c r="P34" i="15"/>
  <c r="E71" i="14"/>
  <c r="M31" i="14"/>
  <c r="F63" i="12"/>
  <c r="F8" i="12"/>
  <c r="D45" i="10"/>
  <c r="D13" i="10"/>
  <c r="N71" i="7"/>
  <c r="N63" i="7"/>
  <c r="N55" i="7"/>
  <c r="N47" i="7"/>
  <c r="N39" i="7"/>
  <c r="N31" i="7"/>
  <c r="N23" i="7"/>
  <c r="N15" i="7"/>
  <c r="N7" i="7"/>
  <c r="D67" i="6"/>
  <c r="F53" i="6"/>
  <c r="H39" i="6"/>
  <c r="E28" i="6"/>
  <c r="G14" i="6"/>
  <c r="J75" i="5"/>
  <c r="T69" i="5"/>
  <c r="E66" i="5"/>
  <c r="D61" i="5"/>
  <c r="H57" i="5"/>
  <c r="G52" i="5"/>
  <c r="F47" i="5"/>
  <c r="J43" i="5"/>
  <c r="T37" i="5"/>
  <c r="E34" i="5"/>
  <c r="D29" i="5"/>
  <c r="H25" i="5"/>
  <c r="G20" i="5"/>
  <c r="F15" i="5"/>
  <c r="J11" i="5"/>
  <c r="H29" i="21"/>
  <c r="I56" i="20"/>
  <c r="I24" i="20"/>
  <c r="D50" i="17"/>
  <c r="I71" i="15"/>
  <c r="O37" i="15"/>
  <c r="Q75" i="20"/>
  <c r="Q43" i="20"/>
  <c r="Q11" i="20"/>
  <c r="F76" i="29"/>
  <c r="D39" i="21"/>
  <c r="E32" i="12"/>
  <c r="E46" i="14"/>
  <c r="E11" i="16"/>
  <c r="Q13" i="15"/>
  <c r="D25" i="13"/>
  <c r="E74" i="21"/>
  <c r="J36" i="20"/>
  <c r="D43" i="18"/>
  <c r="E24" i="17"/>
  <c r="D31" i="16"/>
  <c r="N67" i="15"/>
  <c r="S52" i="15"/>
  <c r="P37" i="15"/>
  <c r="M22" i="15"/>
  <c r="R7" i="15"/>
  <c r="M52" i="14"/>
  <c r="J27" i="14"/>
  <c r="F60" i="12"/>
  <c r="G27" i="30"/>
  <c r="F26" i="27"/>
  <c r="I68" i="23"/>
  <c r="F68" i="21"/>
  <c r="Q44" i="20"/>
  <c r="I31" i="15"/>
  <c r="D73" i="10"/>
  <c r="F63" i="7"/>
  <c r="F31" i="7"/>
  <c r="H63" i="6"/>
  <c r="F13" i="6"/>
  <c r="O60" i="5"/>
  <c r="M42" i="5"/>
  <c r="S24" i="5"/>
  <c r="H21" i="21"/>
  <c r="N64" i="15"/>
  <c r="Q7" i="20"/>
  <c r="L30" i="15"/>
  <c r="E13" i="13"/>
  <c r="D28" i="10"/>
  <c r="D42" i="8"/>
  <c r="M74" i="7"/>
  <c r="F53" i="7"/>
  <c r="N29" i="7"/>
  <c r="M10" i="7"/>
  <c r="E46" i="6"/>
  <c r="G8" i="6"/>
  <c r="P67" i="5"/>
  <c r="G54" i="5"/>
  <c r="I40" i="5"/>
  <c r="O30" i="5"/>
  <c r="F17" i="5"/>
  <c r="I75" i="20"/>
  <c r="D52" i="19"/>
  <c r="P26" i="15"/>
  <c r="F40" i="12"/>
  <c r="D29" i="11"/>
  <c r="J76" i="7"/>
  <c r="M53" i="7"/>
  <c r="G35" i="7"/>
  <c r="J12" i="7"/>
  <c r="G49" i="6"/>
  <c r="D22" i="6"/>
  <c r="I69" i="5"/>
  <c r="E57" i="5"/>
  <c r="F46" i="5"/>
  <c r="M33" i="5"/>
  <c r="D20" i="5"/>
  <c r="J10" i="5"/>
  <c r="Q26" i="20"/>
  <c r="G53" i="15"/>
  <c r="F34" i="14"/>
  <c r="D63" i="10"/>
  <c r="I62" i="20"/>
  <c r="D58" i="17"/>
  <c r="K49" i="15"/>
  <c r="H48" i="14"/>
  <c r="D65" i="12"/>
  <c r="D64" i="11"/>
  <c r="D16" i="11"/>
  <c r="D45" i="9"/>
  <c r="D13" i="9"/>
  <c r="E63" i="8"/>
  <c r="E47" i="8"/>
  <c r="E31" i="8"/>
  <c r="E15" i="8"/>
  <c r="L72" i="7"/>
  <c r="L64" i="7"/>
  <c r="L56" i="7"/>
  <c r="L48" i="7"/>
  <c r="L40" i="7"/>
  <c r="L32" i="7"/>
  <c r="L24" i="7"/>
  <c r="L16" i="7"/>
  <c r="L8" i="7"/>
  <c r="H68" i="6"/>
  <c r="E57" i="6"/>
  <c r="G43" i="6"/>
  <c r="D32" i="6"/>
  <c r="F18" i="6"/>
  <c r="R76" i="5"/>
  <c r="I71" i="5"/>
  <c r="M67" i="5"/>
  <c r="L62" i="5"/>
  <c r="P58" i="5"/>
  <c r="O53" i="5"/>
  <c r="S49" i="5"/>
  <c r="R44" i="5"/>
  <c r="I39" i="5"/>
  <c r="M35" i="5"/>
  <c r="L30" i="5"/>
  <c r="P26" i="5"/>
  <c r="O21" i="5"/>
  <c r="S17" i="5"/>
  <c r="R12" i="5"/>
  <c r="I7" i="5"/>
  <c r="Q65" i="20"/>
  <c r="Q33" i="20"/>
  <c r="D40" i="19"/>
  <c r="E52" i="16"/>
  <c r="E59" i="15"/>
  <c r="R28" i="15"/>
  <c r="J62" i="14"/>
  <c r="H8" i="14"/>
  <c r="E43" i="12"/>
  <c r="D70" i="10"/>
  <c r="D38" i="10"/>
  <c r="D75" i="8"/>
  <c r="D59" i="8"/>
  <c r="D43" i="8"/>
  <c r="D27" i="8"/>
  <c r="D11" i="8"/>
  <c r="F73" i="7"/>
  <c r="F65" i="7"/>
  <c r="F57" i="7"/>
  <c r="F49" i="7"/>
  <c r="F41" i="7"/>
  <c r="F33" i="7"/>
  <c r="F25" i="7"/>
  <c r="F17" i="7"/>
  <c r="F9" i="7"/>
  <c r="E66" i="6"/>
  <c r="G52" i="6"/>
  <c r="D41" i="6"/>
  <c r="F27" i="6"/>
  <c r="H13" i="6"/>
  <c r="D75" i="5"/>
  <c r="H71" i="5"/>
  <c r="G66" i="5"/>
  <c r="F61" i="5"/>
  <c r="J57" i="5"/>
  <c r="T51" i="5"/>
  <c r="E48" i="5"/>
  <c r="D43" i="5"/>
  <c r="H39" i="5"/>
  <c r="G34" i="5"/>
  <c r="F29" i="5"/>
  <c r="J25" i="5"/>
  <c r="T19" i="5"/>
  <c r="E16" i="5"/>
  <c r="D11" i="5"/>
  <c r="H7" i="5"/>
  <c r="I65" i="20"/>
  <c r="I33" i="20"/>
  <c r="D36" i="19"/>
  <c r="G29" i="16"/>
  <c r="I55" i="15"/>
  <c r="O21" i="15"/>
  <c r="E47" i="14"/>
  <c r="M7" i="14"/>
  <c r="F38" i="12"/>
  <c r="D71" i="11"/>
  <c r="D39" i="11"/>
  <c r="D7" i="11"/>
  <c r="D48" i="9"/>
  <c r="D16" i="9"/>
  <c r="L70" i="7"/>
  <c r="L62" i="7"/>
  <c r="L54" i="7"/>
  <c r="L46" i="7"/>
  <c r="L38" i="7"/>
  <c r="L30" i="7"/>
  <c r="L22" i="7"/>
  <c r="L14" i="7"/>
  <c r="F76" i="6"/>
  <c r="H62" i="6"/>
  <c r="E51" i="6"/>
  <c r="G37" i="6"/>
  <c r="D26" i="6"/>
  <c r="F12" i="6"/>
  <c r="T72" i="5"/>
  <c r="E69" i="5"/>
  <c r="D64" i="5"/>
  <c r="H60" i="5"/>
  <c r="G55" i="5"/>
  <c r="F50" i="5"/>
  <c r="J46" i="5"/>
  <c r="T40" i="5"/>
  <c r="E37" i="5"/>
  <c r="D32" i="5"/>
  <c r="H28" i="5"/>
  <c r="G23" i="5"/>
  <c r="F18" i="5"/>
  <c r="J14" i="5"/>
  <c r="T8" i="5"/>
  <c r="D26" i="12"/>
  <c r="L53" i="7"/>
  <c r="L21" i="7"/>
  <c r="H51" i="6"/>
  <c r="D73" i="5"/>
  <c r="M54" i="5"/>
  <c r="P37" i="5"/>
  <c r="F19" i="5"/>
  <c r="BZ76" i="4"/>
  <c r="N76" i="4"/>
  <c r="AM75" i="4"/>
  <c r="BT74" i="4"/>
  <c r="H74" i="4"/>
  <c r="AO73" i="4"/>
  <c r="BN72" i="4"/>
  <c r="CM71" i="4"/>
  <c r="AA71" i="4"/>
  <c r="AZ70" i="4"/>
  <c r="BQ69" i="4"/>
  <c r="E69" i="4"/>
  <c r="AL68" i="4"/>
  <c r="BK67" i="4"/>
  <c r="CR66" i="4"/>
  <c r="AF66" i="4"/>
  <c r="BM65" i="4"/>
  <c r="CT64" i="4"/>
  <c r="Z64" i="4"/>
  <c r="AY63" i="4"/>
  <c r="BX62" i="4"/>
  <c r="L62" i="4"/>
  <c r="AC61" i="4"/>
  <c r="BJ60" i="4"/>
  <c r="CQ59" i="4"/>
  <c r="W59" i="4"/>
  <c r="BD58" i="4"/>
  <c r="CK57" i="4"/>
  <c r="Y57" i="4"/>
  <c r="AX56" i="4"/>
  <c r="BW55" i="4"/>
  <c r="K55" i="4"/>
  <c r="AJ54" i="4"/>
  <c r="BA53" i="4"/>
  <c r="CH52" i="4"/>
  <c r="V52" i="4"/>
  <c r="AU51" i="4"/>
  <c r="CB50" i="4"/>
  <c r="P50" i="4"/>
  <c r="AW49" i="4"/>
  <c r="BV48" i="4"/>
  <c r="J48" i="4"/>
  <c r="J64" i="29"/>
  <c r="D37" i="21"/>
  <c r="F27" i="12"/>
  <c r="G44" i="14"/>
  <c r="G8" i="16"/>
  <c r="I13" i="15"/>
  <c r="D23" i="13"/>
  <c r="D73" i="21"/>
  <c r="J34" i="20"/>
  <c r="D39" i="18"/>
  <c r="E22" i="17"/>
  <c r="F28" i="16"/>
  <c r="F67" i="15"/>
  <c r="K52" i="15"/>
  <c r="H37" i="15"/>
  <c r="E22" i="15"/>
  <c r="J7" i="15"/>
  <c r="E52" i="14"/>
  <c r="G26" i="14"/>
  <c r="E57" i="12"/>
  <c r="G23" i="30"/>
  <c r="D21" i="27"/>
  <c r="J65" i="23"/>
  <c r="E67" i="21"/>
  <c r="Q40" i="20"/>
  <c r="N24" i="15"/>
  <c r="D69" i="10"/>
  <c r="M60" i="7"/>
  <c r="M28" i="7"/>
  <c r="G62" i="6"/>
  <c r="E12" i="6"/>
  <c r="G60" i="5"/>
  <c r="E42" i="5"/>
  <c r="F23" i="5"/>
  <c r="H13" i="21"/>
  <c r="G61" i="15"/>
  <c r="D56" i="19"/>
  <c r="E27" i="15"/>
  <c r="F32" i="12"/>
  <c r="D24" i="10"/>
  <c r="D40" i="8"/>
  <c r="N69" i="7"/>
  <c r="M50" i="7"/>
  <c r="F29" i="7"/>
  <c r="G72" i="6"/>
  <c r="D45" i="6"/>
  <c r="F7" i="6"/>
  <c r="L63" i="5"/>
  <c r="R53" i="5"/>
  <c r="T39" i="5"/>
  <c r="P27" i="5"/>
  <c r="I16" i="5"/>
  <c r="I71" i="20"/>
  <c r="E56" i="16"/>
  <c r="I23" i="15"/>
  <c r="E36" i="12"/>
  <c r="D74" i="9"/>
  <c r="G75" i="7"/>
  <c r="J52" i="7"/>
  <c r="M29" i="7"/>
  <c r="G11" i="7"/>
  <c r="F48" i="6"/>
  <c r="H10" i="6"/>
  <c r="T68" i="5"/>
  <c r="P56" i="5"/>
  <c r="G43" i="5"/>
  <c r="E33" i="5"/>
  <c r="O19" i="5"/>
  <c r="H42" i="21"/>
  <c r="Q22" i="20"/>
  <c r="S49" i="15"/>
  <c r="E33" i="13"/>
  <c r="D59" i="10"/>
  <c r="I58" i="20"/>
  <c r="G53" i="16"/>
  <c r="D46" i="15"/>
  <c r="I43" i="14"/>
  <c r="E52" i="12"/>
  <c r="D60" i="11"/>
  <c r="D73" i="9"/>
  <c r="D41" i="9"/>
  <c r="D9" i="9"/>
  <c r="E61" i="8"/>
  <c r="E45" i="8"/>
  <c r="E29" i="8"/>
  <c r="E13" i="8"/>
  <c r="D72" i="7"/>
  <c r="D64" i="7"/>
  <c r="D56" i="7"/>
  <c r="D48" i="7"/>
  <c r="D40" i="7"/>
  <c r="D32" i="7"/>
  <c r="D24" i="7"/>
  <c r="D16" i="7"/>
  <c r="D8" i="7"/>
  <c r="G67" i="6"/>
  <c r="D56" i="6"/>
  <c r="F42" i="6"/>
  <c r="H28" i="6"/>
  <c r="E17" i="6"/>
  <c r="J76" i="5"/>
  <c r="T70" i="5"/>
  <c r="E67" i="5"/>
  <c r="D62" i="5"/>
  <c r="H58" i="5"/>
  <c r="G53" i="5"/>
  <c r="F48" i="5"/>
  <c r="J44" i="5"/>
  <c r="T38" i="5"/>
  <c r="E35" i="5"/>
  <c r="D30" i="5"/>
  <c r="H26" i="5"/>
  <c r="G21" i="5"/>
  <c r="F16" i="5"/>
  <c r="J12" i="5"/>
  <c r="H40" i="21"/>
  <c r="Q61" i="20"/>
  <c r="Q29" i="20"/>
  <c r="D8" i="19"/>
  <c r="G41" i="16"/>
  <c r="Q55" i="15"/>
  <c r="K25" i="15"/>
  <c r="K57" i="14"/>
  <c r="E37" i="13"/>
  <c r="F30" i="12"/>
  <c r="D66" i="10"/>
  <c r="D34" i="10"/>
  <c r="D73" i="8"/>
  <c r="D57" i="8"/>
  <c r="D41" i="8"/>
  <c r="D25" i="8"/>
  <c r="D9" i="8"/>
  <c r="M70" i="7"/>
  <c r="M62" i="7"/>
  <c r="M54" i="7"/>
  <c r="M46" i="7"/>
  <c r="M38" i="7"/>
  <c r="M30" i="7"/>
  <c r="M22" i="7"/>
  <c r="M14" i="7"/>
  <c r="G76" i="6"/>
  <c r="D65" i="6"/>
  <c r="F51" i="6"/>
  <c r="H37" i="6"/>
  <c r="E26" i="6"/>
  <c r="G12" i="6"/>
  <c r="O74" i="5"/>
  <c r="S70" i="5"/>
  <c r="R65" i="5"/>
  <c r="I60" i="5"/>
  <c r="M56" i="5"/>
  <c r="L51" i="5"/>
  <c r="P47" i="5"/>
  <c r="O42" i="5"/>
  <c r="S38" i="5"/>
  <c r="R33" i="5"/>
  <c r="I28" i="5"/>
  <c r="M24" i="5"/>
  <c r="L19" i="5"/>
  <c r="P15" i="5"/>
  <c r="O10" i="5"/>
  <c r="H39" i="21"/>
  <c r="I61" i="20"/>
  <c r="I29" i="20"/>
  <c r="D70" i="17"/>
  <c r="E8" i="16"/>
  <c r="N48" i="15"/>
  <c r="H18" i="15"/>
  <c r="F42" i="14"/>
  <c r="E31" i="13"/>
  <c r="D34" i="12"/>
  <c r="D67" i="11"/>
  <c r="D35" i="11"/>
  <c r="D76" i="9"/>
  <c r="D44" i="9"/>
  <c r="D12" i="9"/>
  <c r="D70" i="7"/>
  <c r="D62" i="7"/>
  <c r="D54" i="7"/>
  <c r="D46" i="7"/>
  <c r="D38" i="7"/>
  <c r="D9" i="18"/>
  <c r="E29" i="20"/>
  <c r="G50" i="21"/>
  <c r="F9" i="26"/>
  <c r="I61" i="15"/>
  <c r="G63" i="14"/>
  <c r="F56" i="30"/>
  <c r="I34" i="21"/>
  <c r="J25" i="20"/>
  <c r="D7" i="18"/>
  <c r="E8" i="17"/>
  <c r="D15" i="16"/>
  <c r="G64" i="15"/>
  <c r="D49" i="15"/>
  <c r="T33" i="15"/>
  <c r="Q18" i="15"/>
  <c r="N71" i="14"/>
  <c r="K46" i="14"/>
  <c r="M20" i="14"/>
  <c r="D38" i="12"/>
  <c r="I62" i="29"/>
  <c r="D51" i="26"/>
  <c r="H39" i="23"/>
  <c r="D58" i="21"/>
  <c r="Q12" i="20"/>
  <c r="F66" i="14"/>
  <c r="D41" i="10"/>
  <c r="F55" i="7"/>
  <c r="F23" i="7"/>
  <c r="E52" i="6"/>
  <c r="M74" i="5"/>
  <c r="S56" i="5"/>
  <c r="L37" i="5"/>
  <c r="R19" i="5"/>
  <c r="I52" i="20"/>
  <c r="H34" i="15"/>
  <c r="E68" i="16"/>
  <c r="Q23" i="15"/>
  <c r="F22" i="12"/>
  <c r="D74" i="8"/>
  <c r="D38" i="8"/>
  <c r="F69" i="7"/>
  <c r="N45" i="7"/>
  <c r="M26" i="7"/>
  <c r="F71" i="6"/>
  <c r="H33" i="6"/>
  <c r="M76" i="5"/>
  <c r="D63" i="5"/>
  <c r="S50" i="5"/>
  <c r="L39" i="5"/>
  <c r="H27" i="5"/>
  <c r="R13" i="5"/>
  <c r="I67" i="20"/>
  <c r="G45" i="16"/>
  <c r="H64" i="14"/>
  <c r="D32" i="12"/>
  <c r="D70" i="9"/>
  <c r="M69" i="7"/>
  <c r="G51" i="7"/>
  <c r="J28" i="7"/>
  <c r="H74" i="6"/>
  <c r="E47" i="6"/>
  <c r="G9" i="6"/>
  <c r="J66" i="5"/>
  <c r="H56" i="5"/>
  <c r="R42" i="5"/>
  <c r="T28" i="5"/>
  <c r="G19" i="5"/>
  <c r="H34" i="21"/>
  <c r="D76" i="17"/>
  <c r="L46" i="15"/>
  <c r="E17" i="13"/>
  <c r="D35" i="10"/>
  <c r="I54" i="20"/>
  <c r="E32" i="16"/>
  <c r="I39" i="15"/>
  <c r="J38" i="14"/>
  <c r="E35" i="12"/>
  <c r="D56" i="11"/>
  <c r="D69" i="9"/>
  <c r="D37" i="9"/>
  <c r="E75" i="8"/>
  <c r="E59" i="8"/>
  <c r="E43" i="8"/>
  <c r="E27" i="8"/>
  <c r="E11" i="8"/>
  <c r="I71" i="7"/>
  <c r="I63" i="7"/>
  <c r="I55" i="7"/>
  <c r="I47" i="7"/>
  <c r="I39" i="7"/>
  <c r="I31" i="7"/>
  <c r="I23" i="7"/>
  <c r="I15" i="7"/>
  <c r="I7" i="7"/>
  <c r="F66" i="6"/>
  <c r="H52" i="6"/>
  <c r="E41" i="6"/>
  <c r="G27" i="6"/>
  <c r="D16" i="6"/>
  <c r="M75" i="5"/>
  <c r="L70" i="5"/>
  <c r="P66" i="5"/>
  <c r="O61" i="5"/>
  <c r="S57" i="5"/>
  <c r="R52" i="5"/>
  <c r="I47" i="5"/>
  <c r="M43" i="5"/>
  <c r="L38" i="5"/>
  <c r="P34" i="5"/>
  <c r="O29" i="5"/>
  <c r="S25" i="5"/>
  <c r="R20" i="5"/>
  <c r="I15" i="5"/>
  <c r="M11" i="5"/>
  <c r="H32" i="21"/>
  <c r="Q57" i="20"/>
  <c r="Q25" i="20"/>
  <c r="D72" i="17"/>
  <c r="E20" i="16"/>
  <c r="J52" i="15"/>
  <c r="D22" i="15"/>
  <c r="L52" i="14"/>
  <c r="E21" i="13"/>
  <c r="E27" i="12"/>
  <c r="D62" i="10"/>
  <c r="D30" i="10"/>
  <c r="D71" i="8"/>
  <c r="D55" i="8"/>
  <c r="D39" i="8"/>
  <c r="D23" i="8"/>
  <c r="D7" i="8"/>
  <c r="J69" i="7"/>
  <c r="J61" i="7"/>
  <c r="J53" i="7"/>
  <c r="J45" i="7"/>
  <c r="J37" i="7"/>
  <c r="J29" i="7"/>
  <c r="J21" i="7"/>
  <c r="J13" i="7"/>
  <c r="F75" i="6"/>
  <c r="H61" i="6"/>
  <c r="E50" i="6"/>
  <c r="G36" i="6"/>
  <c r="D25" i="6"/>
  <c r="F11" i="6"/>
  <c r="G74" i="5"/>
  <c r="F69" i="5"/>
  <c r="J65" i="5"/>
  <c r="T59" i="5"/>
  <c r="E56" i="5"/>
  <c r="D51" i="5"/>
  <c r="H47" i="5"/>
  <c r="G42" i="5"/>
  <c r="F37" i="5"/>
  <c r="J33" i="5"/>
  <c r="T27" i="5"/>
  <c r="E24" i="5"/>
  <c r="D19" i="5"/>
  <c r="H15" i="5"/>
  <c r="G10" i="5"/>
  <c r="H31" i="21"/>
  <c r="I57" i="20"/>
  <c r="I25" i="20"/>
  <c r="D54" i="17"/>
  <c r="M75" i="15"/>
  <c r="G45" i="15"/>
  <c r="T14" i="15"/>
  <c r="G37" i="14"/>
  <c r="E15" i="13"/>
  <c r="E30" i="12"/>
  <c r="D63" i="11"/>
  <c r="D31" i="11"/>
  <c r="D72" i="9"/>
  <c r="D40" i="9"/>
  <c r="D8" i="9"/>
  <c r="I69" i="7"/>
  <c r="I61" i="7"/>
  <c r="I53" i="7"/>
  <c r="I45" i="7"/>
  <c r="I37" i="7"/>
  <c r="I29" i="7"/>
  <c r="I21" i="7"/>
  <c r="I13" i="7"/>
  <c r="D74" i="6"/>
  <c r="F60" i="6"/>
  <c r="H46" i="6"/>
  <c r="E35" i="6"/>
  <c r="G21" i="6"/>
  <c r="D10" i="6"/>
  <c r="D72" i="5"/>
  <c r="H68" i="5"/>
  <c r="G63" i="5"/>
  <c r="F58" i="5"/>
  <c r="J54" i="5"/>
  <c r="T48" i="5"/>
  <c r="E45" i="5"/>
  <c r="D40" i="5"/>
  <c r="H36" i="5"/>
  <c r="G31" i="5"/>
  <c r="F26" i="5"/>
  <c r="J22" i="5"/>
  <c r="T16" i="5"/>
  <c r="E13" i="5"/>
  <c r="D8" i="5"/>
  <c r="D42" i="11"/>
  <c r="M48" i="7"/>
  <c r="M16" i="7"/>
  <c r="G42" i="6"/>
  <c r="P69" i="5"/>
  <c r="F51" i="5"/>
  <c r="O32" i="5"/>
  <c r="R15" i="5"/>
  <c r="BJ76" i="4"/>
  <c r="CQ75" i="4"/>
  <c r="W75" i="4"/>
  <c r="BD74" i="4"/>
  <c r="CK73" i="4"/>
  <c r="Y73" i="4"/>
  <c r="AX72" i="4"/>
  <c r="BW71" i="4"/>
  <c r="K71" i="4"/>
  <c r="AJ70" i="4"/>
  <c r="E65" i="17"/>
  <c r="E28" i="20"/>
  <c r="E48" i="21"/>
  <c r="E55" i="25"/>
  <c r="L60" i="15"/>
  <c r="L62" i="14"/>
  <c r="F52" i="30"/>
  <c r="I33" i="21"/>
  <c r="J24" i="20"/>
  <c r="E76" i="17"/>
  <c r="F76" i="16"/>
  <c r="F12" i="16"/>
  <c r="R63" i="15"/>
  <c r="O48" i="15"/>
  <c r="L33" i="15"/>
  <c r="I18" i="15"/>
  <c r="F71" i="14"/>
  <c r="H45" i="14"/>
  <c r="E20" i="14"/>
  <c r="F36" i="12"/>
  <c r="J59" i="29"/>
  <c r="H47" i="26"/>
  <c r="I36" i="23"/>
  <c r="I55" i="21"/>
  <c r="Q8" i="20"/>
  <c r="G61" i="14"/>
  <c r="D37" i="10"/>
  <c r="M52" i="7"/>
  <c r="M20" i="7"/>
  <c r="D51" i="6"/>
  <c r="E74" i="5"/>
  <c r="F55" i="5"/>
  <c r="D37" i="5"/>
  <c r="J19" i="5"/>
  <c r="I48" i="20"/>
  <c r="T30" i="15"/>
  <c r="G57" i="16"/>
  <c r="F50" i="14"/>
  <c r="E19" i="12"/>
  <c r="D72" i="8"/>
  <c r="D26" i="8"/>
  <c r="M66" i="7"/>
  <c r="F45" i="7"/>
  <c r="N21" i="7"/>
  <c r="E70" i="6"/>
  <c r="G32" i="6"/>
  <c r="I72" i="5"/>
  <c r="O62" i="5"/>
  <c r="F49" i="5"/>
  <c r="M36" i="5"/>
  <c r="S26" i="5"/>
  <c r="J13" i="5"/>
  <c r="I43" i="20"/>
  <c r="E24" i="16"/>
  <c r="I59" i="14"/>
  <c r="D69" i="11"/>
  <c r="S24" i="15"/>
  <c r="E14" i="16"/>
  <c r="L14" i="20"/>
  <c r="K76" i="20"/>
  <c r="D44" i="15"/>
  <c r="I37" i="14"/>
  <c r="D23" i="28"/>
  <c r="J72" i="20"/>
  <c r="J16" i="20"/>
  <c r="E60" i="17"/>
  <c r="D63" i="16"/>
  <c r="F75" i="15"/>
  <c r="K60" i="15"/>
  <c r="H45" i="15"/>
  <c r="E30" i="15"/>
  <c r="J15" i="15"/>
  <c r="L65" i="14"/>
  <c r="N39" i="14"/>
  <c r="K14" i="14"/>
  <c r="E17" i="12"/>
  <c r="J27" i="29"/>
  <c r="H15" i="26"/>
  <c r="G10" i="23"/>
  <c r="H46" i="21"/>
  <c r="E60" i="16"/>
  <c r="N26" i="14"/>
  <c r="D9" i="10"/>
  <c r="F47" i="7"/>
  <c r="F15" i="7"/>
  <c r="G38" i="6"/>
  <c r="L69" i="5"/>
  <c r="R51" i="5"/>
  <c r="P33" i="5"/>
  <c r="I14" i="5"/>
  <c r="I20" i="20"/>
  <c r="Q71" i="20"/>
  <c r="E36" i="16"/>
  <c r="G45" i="14"/>
  <c r="D64" i="10"/>
  <c r="D70" i="8"/>
  <c r="D24" i="8"/>
  <c r="N61" i="7"/>
  <c r="M42" i="7"/>
  <c r="F21" i="7"/>
  <c r="D61" i="6"/>
  <c r="F31" i="6"/>
  <c r="T71" i="5"/>
  <c r="P59" i="5"/>
  <c r="I48" i="5"/>
  <c r="E36" i="5"/>
  <c r="O22" i="5"/>
  <c r="M12" i="5"/>
  <c r="I39" i="20"/>
  <c r="J60" i="15"/>
  <c r="J54" i="14"/>
  <c r="D65" i="11"/>
  <c r="D42" i="9"/>
  <c r="G67" i="7"/>
  <c r="J44" i="7"/>
  <c r="M21" i="7"/>
  <c r="F72" i="6"/>
  <c r="H34" i="6"/>
  <c r="G75" i="5"/>
  <c r="E65" i="5"/>
  <c r="O51" i="5"/>
  <c r="F38" i="5"/>
  <c r="D28" i="5"/>
  <c r="S15" i="5"/>
  <c r="Q62" i="20"/>
  <c r="D44" i="17"/>
  <c r="M19" i="15"/>
  <c r="F31" i="12"/>
  <c r="D27" i="10"/>
  <c r="I26" i="20"/>
  <c r="J76" i="15"/>
  <c r="L22" i="15"/>
  <c r="M23" i="14"/>
  <c r="E21" i="12"/>
  <c r="D36" i="11"/>
  <c r="D61" i="9"/>
  <c r="D29" i="9"/>
  <c r="E71" i="8"/>
  <c r="E55" i="8"/>
  <c r="E39" i="8"/>
  <c r="E23" i="8"/>
  <c r="E7" i="8"/>
  <c r="F70" i="7"/>
  <c r="F62" i="7"/>
  <c r="F54" i="7"/>
  <c r="F46" i="7"/>
  <c r="F38" i="7"/>
  <c r="F30" i="7"/>
  <c r="F22" i="7"/>
  <c r="F14" i="7"/>
  <c r="G75" i="6"/>
  <c r="D64" i="6"/>
  <c r="F50" i="6"/>
  <c r="H36" i="6"/>
  <c r="E25" i="6"/>
  <c r="G11" i="6"/>
  <c r="P74" i="5"/>
  <c r="O69" i="5"/>
  <c r="S65" i="5"/>
  <c r="R60" i="5"/>
  <c r="I55" i="5"/>
  <c r="M51" i="5"/>
  <c r="L46" i="5"/>
  <c r="P42" i="5"/>
  <c r="O37" i="5"/>
  <c r="S33" i="5"/>
  <c r="R28" i="5"/>
  <c r="I23" i="5"/>
  <c r="M19" i="5"/>
  <c r="L14" i="5"/>
  <c r="P10" i="5"/>
  <c r="H16" i="21"/>
  <c r="Q49" i="20"/>
  <c r="Q17" i="20"/>
  <c r="D40" i="17"/>
  <c r="N72" i="15"/>
  <c r="H42" i="15"/>
  <c r="I15" i="15"/>
  <c r="N42" i="14"/>
  <c r="F64" i="12"/>
  <c r="F14" i="12"/>
  <c r="D54" i="10"/>
  <c r="D22" i="10"/>
  <c r="D67" i="8"/>
  <c r="D51" i="8"/>
  <c r="D35" i="8"/>
  <c r="D19" i="8"/>
  <c r="L75" i="7"/>
  <c r="L67" i="7"/>
  <c r="L59" i="7"/>
  <c r="L51" i="7"/>
  <c r="L43" i="7"/>
  <c r="L35" i="7"/>
  <c r="L27" i="7"/>
  <c r="L19" i="7"/>
  <c r="L11" i="7"/>
  <c r="D73" i="6"/>
  <c r="F59" i="6"/>
  <c r="H45" i="6"/>
  <c r="E34" i="6"/>
  <c r="G20" i="6"/>
  <c r="D9" i="6"/>
  <c r="J73" i="5"/>
  <c r="T67" i="5"/>
  <c r="E64" i="5"/>
  <c r="D59" i="5"/>
  <c r="H55" i="5"/>
  <c r="G50" i="5"/>
  <c r="F45" i="5"/>
  <c r="J41" i="5"/>
  <c r="T35" i="5"/>
  <c r="E32" i="5"/>
  <c r="D27" i="5"/>
  <c r="H23" i="5"/>
  <c r="G18" i="5"/>
  <c r="F13" i="5"/>
  <c r="J9" i="5"/>
  <c r="H15" i="21"/>
  <c r="I49" i="20"/>
  <c r="I17" i="20"/>
  <c r="D22" i="17"/>
  <c r="R68" i="15"/>
  <c r="L38" i="15"/>
  <c r="F8" i="15"/>
  <c r="I27" i="14"/>
  <c r="E68" i="12"/>
  <c r="F17" i="12"/>
  <c r="D55" i="11"/>
  <c r="D23" i="11"/>
  <c r="D64" i="9"/>
  <c r="D32" i="9"/>
  <c r="F76" i="7"/>
  <c r="F68" i="7"/>
  <c r="F60" i="7"/>
  <c r="F52" i="7"/>
  <c r="F44" i="7"/>
  <c r="F36" i="7"/>
  <c r="F28" i="7"/>
  <c r="F20" i="7"/>
  <c r="F12" i="7"/>
  <c r="G69" i="6"/>
  <c r="D58" i="6"/>
  <c r="F44" i="6"/>
  <c r="H30" i="6"/>
  <c r="E19" i="6"/>
  <c r="H76" i="5"/>
  <c r="G71" i="5"/>
  <c r="F66" i="5"/>
  <c r="J62" i="5"/>
  <c r="T56" i="5"/>
  <c r="E53" i="5"/>
  <c r="D48" i="5"/>
  <c r="H44" i="5"/>
  <c r="G39" i="5"/>
  <c r="F34" i="5"/>
  <c r="J30" i="5"/>
  <c r="T24" i="5"/>
  <c r="E21" i="5"/>
  <c r="D16" i="5"/>
  <c r="H12" i="5"/>
  <c r="G7" i="5"/>
  <c r="N75" i="7"/>
  <c r="N43" i="7"/>
  <c r="N11" i="7"/>
  <c r="E24" i="6"/>
  <c r="O64" i="5"/>
  <c r="R47" i="5"/>
  <c r="T25" i="5"/>
  <c r="D9" i="5"/>
  <c r="AT76" i="4"/>
  <c r="BS75" i="4"/>
  <c r="G75" i="4"/>
  <c r="AN74" i="4"/>
  <c r="BU73" i="4"/>
  <c r="I73" i="4"/>
  <c r="AH72" i="4"/>
  <c r="BG71" i="4"/>
  <c r="CF70" i="4"/>
  <c r="T70" i="4"/>
  <c r="AK69" i="4"/>
  <c r="BR68" i="4"/>
  <c r="F68" i="4"/>
  <c r="AE67" i="4"/>
  <c r="BL66" i="4"/>
  <c r="CS65" i="4"/>
  <c r="AG65" i="4"/>
  <c r="BF64" i="4"/>
  <c r="CE63" i="4"/>
  <c r="S63" i="4"/>
  <c r="AR62" i="4"/>
  <c r="BI61" i="4"/>
  <c r="CP60" i="4"/>
  <c r="AD60" i="4"/>
  <c r="BC59" i="4"/>
  <c r="CJ58" i="4"/>
  <c r="X58" i="4"/>
  <c r="BE57" i="4"/>
  <c r="CD56" i="4"/>
  <c r="R56" i="4"/>
  <c r="AQ55" i="4"/>
  <c r="BP54" i="4"/>
  <c r="CG53" i="4"/>
  <c r="U53" i="4"/>
  <c r="BB52" i="4"/>
  <c r="CA51" i="4"/>
  <c r="O51" i="4"/>
  <c r="AV50" i="4"/>
  <c r="CC49" i="4"/>
  <c r="Q49" i="4"/>
  <c r="AP48" i="4"/>
  <c r="BO47" i="4"/>
  <c r="N23" i="15"/>
  <c r="E10" i="16"/>
  <c r="L13" i="20"/>
  <c r="K73" i="20"/>
  <c r="O43" i="15"/>
  <c r="N36" i="14"/>
  <c r="E12" i="28"/>
  <c r="J71" i="20"/>
  <c r="J15" i="20"/>
  <c r="E56" i="17"/>
  <c r="F60" i="16"/>
  <c r="Q74" i="15"/>
  <c r="N59" i="15"/>
  <c r="S44" i="15"/>
  <c r="P29" i="15"/>
  <c r="M14" i="15"/>
  <c r="I64" i="14"/>
  <c r="F39" i="14"/>
  <c r="H13" i="14"/>
  <c r="D14" i="12"/>
  <c r="L21" i="29"/>
  <c r="G8" i="26"/>
  <c r="H7" i="23"/>
  <c r="H45" i="21"/>
  <c r="G49" i="16"/>
  <c r="E7" i="14"/>
  <c r="M76" i="7"/>
  <c r="M44" i="7"/>
  <c r="M12" i="7"/>
  <c r="F37" i="6"/>
  <c r="D69" i="5"/>
  <c r="J51" i="5"/>
  <c r="H33" i="5"/>
  <c r="T13" i="5"/>
  <c r="I16" i="20"/>
  <c r="Q67" i="20"/>
  <c r="R60" i="15"/>
  <c r="H40" i="14"/>
  <c r="D60" i="10"/>
  <c r="D58" i="8"/>
  <c r="D22" i="8"/>
  <c r="F61" i="7"/>
  <c r="N37" i="7"/>
  <c r="M18" i="7"/>
  <c r="H57" i="6"/>
  <c r="E22" i="6"/>
  <c r="L71" i="5"/>
  <c r="H59" i="5"/>
  <c r="R45" i="5"/>
  <c r="P35" i="5"/>
  <c r="G22" i="5"/>
  <c r="I8" i="5"/>
  <c r="I35" i="20"/>
  <c r="O53" i="15"/>
  <c r="F10" i="14"/>
  <c r="D61" i="11"/>
  <c r="D38" i="9"/>
  <c r="M61" i="7"/>
  <c r="G43" i="7"/>
  <c r="J20" i="7"/>
  <c r="E63" i="6"/>
  <c r="G33" i="6"/>
  <c r="R74" i="5"/>
  <c r="T60" i="5"/>
  <c r="G51" i="5"/>
  <c r="I37" i="5"/>
  <c r="E25" i="5"/>
  <c r="F14" i="5"/>
  <c r="Q58" i="20"/>
  <c r="G33" i="16"/>
  <c r="F16" i="15"/>
  <c r="E28" i="12"/>
  <c r="H41" i="21"/>
  <c r="I22" i="20"/>
  <c r="H66" i="15"/>
  <c r="E19" i="15"/>
  <c r="E27" i="13"/>
  <c r="D18" i="12"/>
  <c r="D32" i="11"/>
  <c r="D57" i="9"/>
  <c r="D25" i="9"/>
  <c r="E69" i="8"/>
  <c r="E53" i="8"/>
  <c r="E37" i="8"/>
  <c r="E21" i="8"/>
  <c r="M75" i="7"/>
  <c r="M67" i="7"/>
  <c r="M59" i="7"/>
  <c r="M51" i="7"/>
  <c r="M43" i="7"/>
  <c r="M35" i="7"/>
  <c r="M27" i="7"/>
  <c r="M19" i="7"/>
  <c r="M11" i="7"/>
  <c r="F74" i="6"/>
  <c r="H60" i="6"/>
  <c r="E49" i="6"/>
  <c r="G35" i="6"/>
  <c r="D24" i="6"/>
  <c r="F10" i="6"/>
  <c r="H74" i="5"/>
  <c r="G69" i="5"/>
  <c r="F64" i="5"/>
  <c r="J60" i="5"/>
  <c r="T54" i="5"/>
  <c r="E51" i="5"/>
  <c r="D46" i="5"/>
  <c r="H42" i="5"/>
  <c r="G37" i="5"/>
  <c r="F32" i="5"/>
  <c r="J28" i="5"/>
  <c r="T22" i="5"/>
  <c r="E19" i="5"/>
  <c r="D14" i="5"/>
  <c r="H10" i="5"/>
  <c r="H8" i="21"/>
  <c r="Q45" i="20"/>
  <c r="Q13" i="20"/>
  <c r="D24" i="17"/>
  <c r="G69" i="15"/>
  <c r="T38" i="15"/>
  <c r="N8" i="15"/>
  <c r="E23" i="14"/>
  <c r="E60" i="12"/>
  <c r="D9" i="12"/>
  <c r="D50" i="10"/>
  <c r="D18" i="10"/>
  <c r="D65" i="8"/>
  <c r="D49" i="8"/>
  <c r="D33" i="8"/>
  <c r="D17" i="8"/>
  <c r="D75" i="7"/>
  <c r="D67" i="7"/>
  <c r="D59" i="7"/>
  <c r="D51" i="7"/>
  <c r="D43" i="7"/>
  <c r="D35" i="7"/>
  <c r="D27" i="7"/>
  <c r="D19" i="7"/>
  <c r="D11" i="7"/>
  <c r="H69" i="6"/>
  <c r="E58" i="6"/>
  <c r="G44" i="6"/>
  <c r="D33" i="6"/>
  <c r="F19" i="6"/>
  <c r="I76" i="5"/>
  <c r="M72" i="5"/>
  <c r="L67" i="5"/>
  <c r="P63" i="5"/>
  <c r="O58" i="5"/>
  <c r="S54" i="5"/>
  <c r="R49" i="5"/>
  <c r="I44" i="5"/>
  <c r="M40" i="5"/>
  <c r="L35" i="5"/>
  <c r="P31" i="5"/>
  <c r="O26" i="5"/>
  <c r="S22" i="5"/>
  <c r="R17" i="5"/>
  <c r="I12" i="5"/>
  <c r="M8" i="5"/>
  <c r="H7" i="21"/>
  <c r="I45" i="20"/>
  <c r="I13" i="20"/>
  <c r="E72" i="16"/>
  <c r="K65" i="15"/>
  <c r="E35" i="15"/>
  <c r="L76" i="14"/>
  <c r="J22" i="14"/>
  <c r="D64" i="12"/>
  <c r="E14" i="12"/>
  <c r="D51" i="11"/>
  <c r="D19" i="11"/>
  <c r="D60" i="9"/>
  <c r="D28" i="9"/>
  <c r="M73" i="7"/>
  <c r="M65" i="7"/>
  <c r="M57" i="7"/>
  <c r="M49" i="7"/>
  <c r="M41" i="7"/>
  <c r="M33" i="7"/>
  <c r="M25" i="7"/>
  <c r="M17" i="7"/>
  <c r="M9" i="7"/>
  <c r="F68" i="6"/>
  <c r="H54" i="6"/>
  <c r="E43" i="6"/>
  <c r="G29" i="6"/>
  <c r="D18" i="6"/>
  <c r="S75" i="5"/>
  <c r="R70" i="5"/>
  <c r="I65" i="5"/>
  <c r="M61" i="5"/>
  <c r="L56" i="5"/>
  <c r="P52" i="5"/>
  <c r="O47" i="5"/>
  <c r="S43" i="5"/>
  <c r="R38" i="5"/>
  <c r="I33" i="5"/>
  <c r="M29" i="5"/>
  <c r="L24" i="5"/>
  <c r="P20" i="5"/>
  <c r="O15" i="5"/>
  <c r="S11" i="5"/>
  <c r="P10" i="15"/>
  <c r="I68" i="7"/>
  <c r="I36" i="7"/>
  <c r="G74" i="6"/>
  <c r="H19" i="6"/>
  <c r="H61" i="5"/>
  <c r="E46" i="5"/>
  <c r="G24" i="5"/>
  <c r="J7" i="5"/>
  <c r="AL76" i="4"/>
  <c r="BK75" i="4"/>
  <c r="CR74" i="4"/>
  <c r="AF74" i="4"/>
  <c r="BM73" i="4"/>
  <c r="CT72" i="4"/>
  <c r="Z72" i="4"/>
  <c r="AY71" i="4"/>
  <c r="BX70" i="4"/>
  <c r="L70" i="4"/>
  <c r="AC69" i="4"/>
  <c r="BJ68" i="4"/>
  <c r="CQ67" i="4"/>
  <c r="W67" i="4"/>
  <c r="BD66" i="4"/>
  <c r="CK65" i="4"/>
  <c r="Y65" i="4"/>
  <c r="AX64" i="4"/>
  <c r="BW63" i="4"/>
  <c r="K63" i="4"/>
  <c r="AJ62" i="4"/>
  <c r="BA61" i="4"/>
  <c r="CH60" i="4"/>
  <c r="V60" i="4"/>
  <c r="AU59" i="4"/>
  <c r="CB58" i="4"/>
  <c r="P58" i="4"/>
  <c r="AW57" i="4"/>
  <c r="BV56" i="4"/>
  <c r="J56" i="4"/>
  <c r="AI55" i="4"/>
  <c r="BH54" i="4"/>
  <c r="BY53" i="4"/>
  <c r="M53" i="4"/>
  <c r="AT52" i="4"/>
  <c r="BS51" i="4"/>
  <c r="G51" i="4"/>
  <c r="AN50" i="4"/>
  <c r="BU49" i="4"/>
  <c r="I49" i="4"/>
  <c r="AH48" i="4"/>
  <c r="BG47" i="4"/>
  <c r="G65" i="30"/>
  <c r="L18" i="15"/>
  <c r="Q48" i="15"/>
  <c r="K12" i="20"/>
  <c r="T28" i="15"/>
  <c r="F12" i="14"/>
  <c r="D31" i="25"/>
  <c r="J47" i="20"/>
  <c r="J7" i="20"/>
  <c r="E40" i="17"/>
  <c r="D47" i="16"/>
  <c r="R71" i="15"/>
  <c r="O56" i="15"/>
  <c r="L41" i="15"/>
  <c r="G57" i="30"/>
  <c r="D75" i="18"/>
  <c r="F11" i="15"/>
  <c r="G59" i="30"/>
  <c r="Q76" i="20"/>
  <c r="F39" i="7"/>
  <c r="I46" i="5"/>
  <c r="Q39" i="20"/>
  <c r="D56" i="8"/>
  <c r="N13" i="7"/>
  <c r="S58" i="5"/>
  <c r="T7" i="5"/>
  <c r="D37" i="11"/>
  <c r="M45" i="7"/>
  <c r="H58" i="6"/>
  <c r="L60" i="5"/>
  <c r="L28" i="5"/>
  <c r="Q30" i="20"/>
  <c r="D25" i="12"/>
  <c r="G21" i="16"/>
  <c r="E69" i="12"/>
  <c r="D53" i="9"/>
  <c r="E57" i="8"/>
  <c r="E17" i="8"/>
  <c r="J58" i="7"/>
  <c r="N38" i="7"/>
  <c r="G17" i="7"/>
  <c r="G59" i="6"/>
  <c r="F26" i="6"/>
  <c r="F72" i="5"/>
  <c r="M59" i="5"/>
  <c r="T46" i="5"/>
  <c r="J36" i="5"/>
  <c r="L22" i="5"/>
  <c r="E11" i="5"/>
  <c r="Q37" i="20"/>
  <c r="S65" i="15"/>
  <c r="M47" i="14"/>
  <c r="D74" i="10"/>
  <c r="D63" i="8"/>
  <c r="D21" i="8"/>
  <c r="N65" i="7"/>
  <c r="I42" i="7"/>
  <c r="G20" i="7"/>
  <c r="F67" i="6"/>
  <c r="H29" i="6"/>
  <c r="R73" i="5"/>
  <c r="S62" i="5"/>
  <c r="J49" i="5"/>
  <c r="I36" i="5"/>
  <c r="R25" i="5"/>
  <c r="T11" i="5"/>
  <c r="I53" i="20"/>
  <c r="E40" i="16"/>
  <c r="M71" i="14"/>
  <c r="D27" i="12"/>
  <c r="D11" i="11"/>
  <c r="J72" i="7"/>
  <c r="N52" i="7"/>
  <c r="G31" i="7"/>
  <c r="G15" i="7"/>
  <c r="D66" i="6"/>
  <c r="H38" i="6"/>
  <c r="G13" i="6"/>
  <c r="M69" i="5"/>
  <c r="P60" i="5"/>
  <c r="S51" i="5"/>
  <c r="I41" i="5"/>
  <c r="L32" i="5"/>
  <c r="O23" i="5"/>
  <c r="R14" i="5"/>
  <c r="F26" i="14"/>
  <c r="D29" i="7"/>
  <c r="G10" i="6"/>
  <c r="J39" i="5"/>
  <c r="CH76" i="4"/>
  <c r="AU75" i="4"/>
  <c r="P74" i="4"/>
  <c r="BV72" i="4"/>
  <c r="AI71" i="4"/>
  <c r="BY69" i="4"/>
  <c r="BZ68" i="4"/>
  <c r="BC67" i="4"/>
  <c r="AV66" i="4"/>
  <c r="AW65" i="4"/>
  <c r="AH64" i="4"/>
  <c r="AA63" i="4"/>
  <c r="CG61" i="4"/>
  <c r="BZ60" i="4"/>
  <c r="BS59" i="4"/>
  <c r="BL58" i="4"/>
  <c r="BM57" i="4"/>
  <c r="AP56" i="4"/>
  <c r="AA55" i="4"/>
  <c r="T54" i="4"/>
  <c r="CP52" i="4"/>
  <c r="CQ51" i="4"/>
  <c r="BT50" i="4"/>
  <c r="BM49" i="4"/>
  <c r="BF48" i="4"/>
  <c r="AQ47" i="4"/>
  <c r="BP46" i="4"/>
  <c r="CG45" i="4"/>
  <c r="U45" i="4"/>
  <c r="BB44" i="4"/>
  <c r="CA43" i="4"/>
  <c r="O43" i="4"/>
  <c r="AV42" i="4"/>
  <c r="CC41" i="4"/>
  <c r="Q41" i="4"/>
  <c r="AP40" i="4"/>
  <c r="BO39" i="4"/>
  <c r="CN38" i="4"/>
  <c r="AB38" i="4"/>
  <c r="AS37" i="4"/>
  <c r="BZ36" i="4"/>
  <c r="N36" i="4"/>
  <c r="AM35" i="4"/>
  <c r="BT34" i="4"/>
  <c r="H34" i="4"/>
  <c r="AO33" i="4"/>
  <c r="BN32" i="4"/>
  <c r="CM31" i="4"/>
  <c r="AA31" i="4"/>
  <c r="AZ30" i="4"/>
  <c r="BQ29" i="4"/>
  <c r="E29" i="4"/>
  <c r="AL28" i="4"/>
  <c r="BK27" i="4"/>
  <c r="CR26" i="4"/>
  <c r="AF26" i="4"/>
  <c r="BM25" i="4"/>
  <c r="CT24" i="4"/>
  <c r="Z24" i="4"/>
  <c r="AY23" i="4"/>
  <c r="BX22" i="4"/>
  <c r="L22" i="4"/>
  <c r="AC21" i="4"/>
  <c r="BJ20" i="4"/>
  <c r="CQ19" i="4"/>
  <c r="W19" i="4"/>
  <c r="BD18" i="4"/>
  <c r="CK17" i="4"/>
  <c r="Y17" i="4"/>
  <c r="AX16" i="4"/>
  <c r="BW15" i="4"/>
  <c r="K15" i="4"/>
  <c r="AJ14" i="4"/>
  <c r="BA13" i="4"/>
  <c r="CH12" i="4"/>
  <c r="V12" i="4"/>
  <c r="AU11" i="4"/>
  <c r="CB10" i="4"/>
  <c r="P10" i="4"/>
  <c r="AW9" i="4"/>
  <c r="BV8" i="4"/>
  <c r="J8" i="4"/>
  <c r="AI7" i="4"/>
  <c r="D39" i="2"/>
  <c r="C125" i="1"/>
  <c r="E111" i="1"/>
  <c r="C102" i="1"/>
  <c r="E46" i="1"/>
  <c r="C36" i="1"/>
  <c r="W58" i="4"/>
  <c r="BD57" i="4"/>
  <c r="CK56" i="4"/>
  <c r="Y56" i="4"/>
  <c r="AX55" i="4"/>
  <c r="BW54" i="4"/>
  <c r="K54" i="4"/>
  <c r="F54" i="12"/>
  <c r="E64" i="8"/>
  <c r="I75" i="7"/>
  <c r="I43" i="7"/>
  <c r="I11" i="7"/>
  <c r="D28" i="6"/>
  <c r="J64" i="5"/>
  <c r="S45" i="5"/>
  <c r="I27" i="5"/>
  <c r="L10" i="5"/>
  <c r="AS76" i="4"/>
  <c r="BZ75" i="4"/>
  <c r="N75" i="4"/>
  <c r="AM74" i="4"/>
  <c r="BT73" i="4"/>
  <c r="H73" i="4"/>
  <c r="AO72" i="4"/>
  <c r="BN71" i="4"/>
  <c r="CM70" i="4"/>
  <c r="AA70" i="4"/>
  <c r="AZ69" i="4"/>
  <c r="BQ68" i="4"/>
  <c r="E68" i="4"/>
  <c r="AL67" i="4"/>
  <c r="BK66" i="4"/>
  <c r="CR65" i="4"/>
  <c r="AF65" i="4"/>
  <c r="BM64" i="4"/>
  <c r="CT63" i="4"/>
  <c r="Z63" i="4"/>
  <c r="AY62" i="4"/>
  <c r="BX61" i="4"/>
  <c r="L61" i="4"/>
  <c r="AC60" i="4"/>
  <c r="BJ59" i="4"/>
  <c r="CQ58" i="4"/>
  <c r="D34" i="11"/>
  <c r="L45" i="7"/>
  <c r="L13" i="7"/>
  <c r="F41" i="6"/>
  <c r="H69" i="5"/>
  <c r="E54" i="5"/>
  <c r="G32" i="5"/>
  <c r="J15" i="5"/>
  <c r="BH76" i="4"/>
  <c r="BY75" i="4"/>
  <c r="M75" i="4"/>
  <c r="AT74" i="4"/>
  <c r="BS73" i="4"/>
  <c r="G73" i="4"/>
  <c r="AN72" i="4"/>
  <c r="BU71" i="4"/>
  <c r="I71" i="4"/>
  <c r="AH70" i="4"/>
  <c r="BG69" i="4"/>
  <c r="CF68" i="4"/>
  <c r="T68" i="4"/>
  <c r="AK67" i="4"/>
  <c r="BR66" i="4"/>
  <c r="F66" i="4"/>
  <c r="AE65" i="4"/>
  <c r="BL64" i="4"/>
  <c r="CS63" i="4"/>
  <c r="AG63" i="4"/>
  <c r="BF62" i="4"/>
  <c r="CE61" i="4"/>
  <c r="S61" i="4"/>
  <c r="AR60" i="4"/>
  <c r="BI59" i="4"/>
  <c r="CP58" i="4"/>
  <c r="AD58" i="4"/>
  <c r="BC57" i="4"/>
  <c r="CJ56" i="4"/>
  <c r="X56" i="4"/>
  <c r="BE55" i="4"/>
  <c r="CD54" i="4"/>
  <c r="R54" i="4"/>
  <c r="AQ53" i="4"/>
  <c r="BP52" i="4"/>
  <c r="CG51" i="4"/>
  <c r="U51" i="4"/>
  <c r="BB50" i="4"/>
  <c r="CA49" i="4"/>
  <c r="O49" i="4"/>
  <c r="AV48" i="4"/>
  <c r="O17" i="15"/>
  <c r="E38" i="17"/>
  <c r="Q10" i="15"/>
  <c r="G55" i="30"/>
  <c r="Q72" i="20"/>
  <c r="M36" i="7"/>
  <c r="T45" i="5"/>
  <c r="Q35" i="20"/>
  <c r="D54" i="8"/>
  <c r="F13" i="7"/>
  <c r="O54" i="5"/>
  <c r="L7" i="5"/>
  <c r="D33" i="11"/>
  <c r="M37" i="7"/>
  <c r="D38" i="6"/>
  <c r="D60" i="5"/>
  <c r="P24" i="5"/>
  <c r="D60" i="17"/>
  <c r="D67" i="10"/>
  <c r="F56" i="15"/>
  <c r="F24" i="12"/>
  <c r="D49" i="9"/>
  <c r="E51" i="8"/>
  <c r="E9" i="8"/>
  <c r="G57" i="7"/>
  <c r="J34" i="7"/>
  <c r="N14" i="7"/>
  <c r="F58" i="6"/>
  <c r="H20" i="6"/>
  <c r="D70" i="5"/>
  <c r="E59" i="5"/>
  <c r="O45" i="5"/>
  <c r="H34" i="5"/>
  <c r="D22" i="5"/>
  <c r="S9" i="5"/>
  <c r="Q21" i="20"/>
  <c r="L62" i="15"/>
  <c r="F18" i="14"/>
  <c r="D58" i="10"/>
  <c r="D61" i="8"/>
  <c r="D15" i="8"/>
  <c r="G60" i="7"/>
  <c r="N41" i="7"/>
  <c r="I18" i="7"/>
  <c r="G60" i="6"/>
  <c r="G28" i="6"/>
  <c r="E72" i="5"/>
  <c r="L59" i="5"/>
  <c r="M48" i="5"/>
  <c r="D35" i="5"/>
  <c r="P23" i="5"/>
  <c r="L11" i="5"/>
  <c r="I41" i="20"/>
  <c r="F72" i="15"/>
  <c r="N66" i="14"/>
  <c r="E11" i="12"/>
  <c r="D68" i="9"/>
  <c r="G71" i="7"/>
  <c r="J48" i="7"/>
  <c r="D30" i="7"/>
  <c r="D14" i="7"/>
  <c r="G61" i="6"/>
  <c r="F36" i="6"/>
  <c r="E11" i="6"/>
  <c r="P68" i="5"/>
  <c r="S59" i="5"/>
  <c r="I49" i="5"/>
  <c r="L40" i="5"/>
  <c r="O31" i="5"/>
  <c r="R22" i="5"/>
  <c r="M13" i="5"/>
  <c r="D74" i="11"/>
  <c r="F19" i="7"/>
  <c r="J71" i="5"/>
  <c r="I34" i="5"/>
  <c r="BR76" i="4"/>
  <c r="AE75" i="4"/>
  <c r="CS73" i="4"/>
  <c r="BF72" i="4"/>
  <c r="S71" i="4"/>
  <c r="BI69" i="4"/>
  <c r="BB68" i="4"/>
  <c r="AU67" i="4"/>
  <c r="AN66" i="4"/>
  <c r="AO65" i="4"/>
  <c r="R64" i="4"/>
  <c r="CN62" i="4"/>
  <c r="BY61" i="4"/>
  <c r="BR60" i="4"/>
  <c r="BK59" i="4"/>
  <c r="AV58" i="4"/>
  <c r="AO57" i="4"/>
  <c r="AH56" i="4"/>
  <c r="S55" i="4"/>
  <c r="L54" i="4"/>
  <c r="BZ52" i="4"/>
  <c r="BK51" i="4"/>
  <c r="BL50" i="4"/>
  <c r="BE49" i="4"/>
  <c r="AX48" i="4"/>
  <c r="AI47" i="4"/>
  <c r="BH46" i="4"/>
  <c r="BY45" i="4"/>
  <c r="M45" i="4"/>
  <c r="AT44" i="4"/>
  <c r="BS43" i="4"/>
  <c r="G43" i="4"/>
  <c r="AN42" i="4"/>
  <c r="BU41" i="4"/>
  <c r="I41" i="4"/>
  <c r="AH40" i="4"/>
  <c r="BG39" i="4"/>
  <c r="CF38" i="4"/>
  <c r="T38" i="4"/>
  <c r="AK37" i="4"/>
  <c r="BR36" i="4"/>
  <c r="F36" i="4"/>
  <c r="AE35" i="4"/>
  <c r="BL34" i="4"/>
  <c r="CS33" i="4"/>
  <c r="AG33" i="4"/>
  <c r="BF32" i="4"/>
  <c r="CE31" i="4"/>
  <c r="S31" i="4"/>
  <c r="AR30" i="4"/>
  <c r="BI29" i="4"/>
  <c r="CP28" i="4"/>
  <c r="AD28" i="4"/>
  <c r="BC27" i="4"/>
  <c r="CJ26" i="4"/>
  <c r="X26" i="4"/>
  <c r="BE25" i="4"/>
  <c r="CD24" i="4"/>
  <c r="R24" i="4"/>
  <c r="AQ23" i="4"/>
  <c r="BP22" i="4"/>
  <c r="CG21" i="4"/>
  <c r="U21" i="4"/>
  <c r="BB20" i="4"/>
  <c r="CA19" i="4"/>
  <c r="O19" i="4"/>
  <c r="AV18" i="4"/>
  <c r="CC17" i="4"/>
  <c r="Q17" i="4"/>
  <c r="AP16" i="4"/>
  <c r="BO15" i="4"/>
  <c r="CN14" i="4"/>
  <c r="AB14" i="4"/>
  <c r="AS13" i="4"/>
  <c r="BZ12" i="4"/>
  <c r="N12" i="4"/>
  <c r="AM11" i="4"/>
  <c r="BT10" i="4"/>
  <c r="H10" i="4"/>
  <c r="AO9" i="4"/>
  <c r="BN8" i="4"/>
  <c r="CM7" i="4"/>
  <c r="AA7" i="4"/>
  <c r="D31" i="2"/>
  <c r="C124" i="1"/>
  <c r="E110" i="1"/>
  <c r="C101" i="1"/>
  <c r="E45" i="1"/>
  <c r="E28" i="1"/>
  <c r="O58" i="4"/>
  <c r="AV57" i="4"/>
  <c r="CC56" i="4"/>
  <c r="Q56" i="4"/>
  <c r="AP55" i="4"/>
  <c r="BO54" i="4"/>
  <c r="CN53" i="4"/>
  <c r="D70" i="11"/>
  <c r="E56" i="8"/>
  <c r="J70" i="7"/>
  <c r="J38" i="7"/>
  <c r="E69" i="6"/>
  <c r="G23" i="6"/>
  <c r="P62" i="5"/>
  <c r="F44" i="5"/>
  <c r="O25" i="5"/>
  <c r="R8" i="5"/>
  <c r="AK76" i="4"/>
  <c r="BR75" i="4"/>
  <c r="F75" i="4"/>
  <c r="AE74" i="4"/>
  <c r="BL73" i="4"/>
  <c r="CS72" i="4"/>
  <c r="AG72" i="4"/>
  <c r="BF71" i="4"/>
  <c r="CE70" i="4"/>
  <c r="S70" i="4"/>
  <c r="AR69" i="4"/>
  <c r="BI68" i="4"/>
  <c r="CP67" i="4"/>
  <c r="AD67" i="4"/>
  <c r="BC66" i="4"/>
  <c r="CJ65" i="4"/>
  <c r="X65" i="4"/>
  <c r="BE64" i="4"/>
  <c r="CD63" i="4"/>
  <c r="R63" i="4"/>
  <c r="AQ62" i="4"/>
  <c r="BP61" i="4"/>
  <c r="CG60" i="4"/>
  <c r="U60" i="4"/>
  <c r="BB59" i="4"/>
  <c r="CA58" i="4"/>
  <c r="F75" i="7"/>
  <c r="F43" i="7"/>
  <c r="F11" i="7"/>
  <c r="E32" i="6"/>
  <c r="T65" i="5"/>
  <c r="D49" i="5"/>
  <c r="M30" i="5"/>
  <c r="P13" i="5"/>
  <c r="AZ76" i="4"/>
  <c r="BQ75" i="4"/>
  <c r="E75" i="4"/>
  <c r="AL74" i="4"/>
  <c r="BK73" i="4"/>
  <c r="CR72" i="4"/>
  <c r="AF72" i="4"/>
  <c r="BM71" i="4"/>
  <c r="CT70" i="4"/>
  <c r="Z70" i="4"/>
  <c r="AY69" i="4"/>
  <c r="BX68" i="4"/>
  <c r="L68" i="4"/>
  <c r="AC67" i="4"/>
  <c r="BJ66" i="4"/>
  <c r="CQ65" i="4"/>
  <c r="W65" i="4"/>
  <c r="BD64" i="4"/>
  <c r="CK63" i="4"/>
  <c r="Y63" i="4"/>
  <c r="AX62" i="4"/>
  <c r="BW61" i="4"/>
  <c r="K61" i="4"/>
  <c r="AJ60" i="4"/>
  <c r="BA59" i="4"/>
  <c r="CH58" i="4"/>
  <c r="V58" i="4"/>
  <c r="AU57" i="4"/>
  <c r="CB56" i="4"/>
  <c r="P56" i="4"/>
  <c r="AW55" i="4"/>
  <c r="BV54" i="4"/>
  <c r="J54" i="4"/>
  <c r="AI53" i="4"/>
  <c r="BH52" i="4"/>
  <c r="BY51" i="4"/>
  <c r="M51" i="4"/>
  <c r="AT50" i="4"/>
  <c r="BS49" i="4"/>
  <c r="G49" i="4"/>
  <c r="T47" i="15"/>
  <c r="F44" i="16"/>
  <c r="J59" i="14"/>
  <c r="E31" i="28"/>
  <c r="H58" i="15"/>
  <c r="F7" i="7"/>
  <c r="O28" i="5"/>
  <c r="K57" i="15"/>
  <c r="D10" i="8"/>
  <c r="G56" i="6"/>
  <c r="J45" i="5"/>
  <c r="I11" i="20"/>
  <c r="D66" i="9"/>
  <c r="J36" i="7"/>
  <c r="F24" i="6"/>
  <c r="D52" i="5"/>
  <c r="H24" i="5"/>
  <c r="E12" i="16"/>
  <c r="D31" i="10"/>
  <c r="R52" i="15"/>
  <c r="E7" i="12"/>
  <c r="D33" i="9"/>
  <c r="E49" i="8"/>
  <c r="J74" i="7"/>
  <c r="N54" i="7"/>
  <c r="G33" i="7"/>
  <c r="J10" i="7"/>
  <c r="G51" i="6"/>
  <c r="G19" i="6"/>
  <c r="R68" i="5"/>
  <c r="F56" i="5"/>
  <c r="G45" i="5"/>
  <c r="I31" i="5"/>
  <c r="J20" i="5"/>
  <c r="F8" i="5"/>
  <c r="Q9" i="20"/>
  <c r="O45" i="15"/>
  <c r="G13" i="14"/>
  <c r="D46" i="10"/>
  <c r="D53" i="8"/>
  <c r="D13" i="8"/>
  <c r="I58" i="7"/>
  <c r="G36" i="7"/>
  <c r="N17" i="7"/>
  <c r="D57" i="6"/>
  <c r="H21" i="6"/>
  <c r="P71" i="5"/>
  <c r="G58" i="5"/>
  <c r="S46" i="5"/>
  <c r="O34" i="5"/>
  <c r="F21" i="5"/>
  <c r="R9" i="5"/>
  <c r="I37" i="20"/>
  <c r="D62" i="15"/>
  <c r="H32" i="14"/>
  <c r="D75" i="11"/>
  <c r="D56" i="9"/>
  <c r="N68" i="7"/>
  <c r="G47" i="7"/>
  <c r="N28" i="7"/>
  <c r="N12" i="7"/>
  <c r="E59" i="6"/>
  <c r="D34" i="6"/>
  <c r="P76" i="5"/>
  <c r="S67" i="5"/>
  <c r="I57" i="5"/>
  <c r="L48" i="5"/>
  <c r="O39" i="5"/>
  <c r="R30" i="5"/>
  <c r="M21" i="5"/>
  <c r="P12" i="5"/>
  <c r="D10" i="11"/>
  <c r="G14" i="7"/>
  <c r="I66" i="5"/>
  <c r="H29" i="5"/>
  <c r="BB76" i="4"/>
  <c r="O75" i="4"/>
  <c r="CC73" i="4"/>
  <c r="AP72" i="4"/>
  <c r="CN70" i="4"/>
  <c r="BA69" i="4"/>
  <c r="AT68" i="4"/>
  <c r="AM67" i="4"/>
  <c r="X66" i="4"/>
  <c r="Q65" i="4"/>
  <c r="J64" i="4"/>
  <c r="CF62" i="4"/>
  <c r="BQ61" i="4"/>
  <c r="BB60" i="4"/>
  <c r="AM59" i="4"/>
  <c r="AN58" i="4"/>
  <c r="AG57" i="4"/>
  <c r="Z56" i="4"/>
  <c r="CN54" i="4"/>
  <c r="BQ53" i="4"/>
  <c r="BR52" i="4"/>
  <c r="BC51" i="4"/>
  <c r="BD50" i="4"/>
  <c r="AO49" i="4"/>
  <c r="Z48" i="4"/>
  <c r="AA47" i="4"/>
  <c r="AZ46" i="4"/>
  <c r="BQ45" i="4"/>
  <c r="E45" i="4"/>
  <c r="AL44" i="4"/>
  <c r="BK43" i="4"/>
  <c r="CR42" i="4"/>
  <c r="AF42" i="4"/>
  <c r="BM41" i="4"/>
  <c r="CT40" i="4"/>
  <c r="Z40" i="4"/>
  <c r="AY39" i="4"/>
  <c r="BX38" i="4"/>
  <c r="L38" i="4"/>
  <c r="AC37" i="4"/>
  <c r="BJ36" i="4"/>
  <c r="CQ35" i="4"/>
  <c r="W35" i="4"/>
  <c r="BD34" i="4"/>
  <c r="CK33" i="4"/>
  <c r="Y33" i="4"/>
  <c r="AX32" i="4"/>
  <c r="BW31" i="4"/>
  <c r="K31" i="4"/>
  <c r="AJ30" i="4"/>
  <c r="BA29" i="4"/>
  <c r="CH28" i="4"/>
  <c r="V28" i="4"/>
  <c r="AU27" i="4"/>
  <c r="CB26" i="4"/>
  <c r="P26" i="4"/>
  <c r="AW25" i="4"/>
  <c r="BV24" i="4"/>
  <c r="J24" i="4"/>
  <c r="AI23" i="4"/>
  <c r="BH22" i="4"/>
  <c r="BY21" i="4"/>
  <c r="M21" i="4"/>
  <c r="AT20" i="4"/>
  <c r="BS19" i="4"/>
  <c r="G19" i="4"/>
  <c r="AN18" i="4"/>
  <c r="BU17" i="4"/>
  <c r="I17" i="4"/>
  <c r="AH16" i="4"/>
  <c r="BG15" i="4"/>
  <c r="CF14" i="4"/>
  <c r="T14" i="4"/>
  <c r="AK13" i="4"/>
  <c r="BR12" i="4"/>
  <c r="F12" i="4"/>
  <c r="AE11" i="4"/>
  <c r="BL10" i="4"/>
  <c r="CS9" i="4"/>
  <c r="AG9" i="4"/>
  <c r="BF8" i="4"/>
  <c r="CE7" i="4"/>
  <c r="S7" i="4"/>
  <c r="D23" i="2"/>
  <c r="C123" i="1"/>
  <c r="E109" i="1"/>
  <c r="C100" i="1"/>
  <c r="E44" i="1"/>
  <c r="C26" i="1"/>
  <c r="G58" i="4"/>
  <c r="AN57" i="4"/>
  <c r="BU56" i="4"/>
  <c r="I56" i="4"/>
  <c r="AH55" i="4"/>
  <c r="BG54" i="4"/>
  <c r="CF53" i="4"/>
  <c r="D38" i="11"/>
  <c r="E48" i="8"/>
  <c r="D68" i="7"/>
  <c r="D36" i="7"/>
  <c r="H64" i="6"/>
  <c r="F14" i="6"/>
  <c r="I59" i="5"/>
  <c r="L42" i="5"/>
  <c r="H22" i="5"/>
  <c r="E7" i="5"/>
  <c r="AC76" i="4"/>
  <c r="BJ75" i="4"/>
  <c r="CQ74" i="4"/>
  <c r="W74" i="4"/>
  <c r="BD73" i="4"/>
  <c r="CK72" i="4"/>
  <c r="Y72" i="4"/>
  <c r="AX71" i="4"/>
  <c r="BW70" i="4"/>
  <c r="K70" i="4"/>
  <c r="AJ69" i="4"/>
  <c r="BA68" i="4"/>
  <c r="CH67" i="4"/>
  <c r="V67" i="4"/>
  <c r="AU66" i="4"/>
  <c r="CB65" i="4"/>
  <c r="P65" i="4"/>
  <c r="AW64" i="4"/>
  <c r="BV63" i="4"/>
  <c r="J63" i="4"/>
  <c r="AI62" i="4"/>
  <c r="BH61" i="4"/>
  <c r="BY60" i="4"/>
  <c r="M60" i="4"/>
  <c r="AT59" i="4"/>
  <c r="BS58" i="4"/>
  <c r="M72" i="7"/>
  <c r="M40" i="7"/>
  <c r="M8" i="7"/>
  <c r="H27" i="6"/>
  <c r="G64" i="5"/>
  <c r="J47" i="5"/>
  <c r="S28" i="5"/>
  <c r="I10" i="5"/>
  <c r="AR76" i="4"/>
  <c r="BI75" i="4"/>
  <c r="CP74" i="4"/>
  <c r="AD74" i="4"/>
  <c r="BC73" i="4"/>
  <c r="CJ72" i="4"/>
  <c r="X72" i="4"/>
  <c r="BE71" i="4"/>
  <c r="CD70" i="4"/>
  <c r="R70" i="4"/>
  <c r="AQ69" i="4"/>
  <c r="BP68" i="4"/>
  <c r="CG67" i="4"/>
  <c r="U67" i="4"/>
  <c r="BB66" i="4"/>
  <c r="CA65" i="4"/>
  <c r="O65" i="4"/>
  <c r="AV64" i="4"/>
  <c r="CC63" i="4"/>
  <c r="Q63" i="4"/>
  <c r="AP62" i="4"/>
  <c r="BO61" i="4"/>
  <c r="CN60" i="4"/>
  <c r="AB60" i="4"/>
  <c r="AS59" i="4"/>
  <c r="BZ58" i="4"/>
  <c r="N58" i="4"/>
  <c r="AM57" i="4"/>
  <c r="BT56" i="4"/>
  <c r="H56" i="4"/>
  <c r="AO55" i="4"/>
  <c r="BN54" i="4"/>
  <c r="CM53" i="4"/>
  <c r="AA53" i="4"/>
  <c r="AZ52" i="4"/>
  <c r="BQ51" i="4"/>
  <c r="E51" i="4"/>
  <c r="AL50" i="4"/>
  <c r="BK49" i="4"/>
  <c r="CR48" i="4"/>
  <c r="K9" i="20"/>
  <c r="J71" i="15"/>
  <c r="G58" i="14"/>
  <c r="D10" i="28"/>
  <c r="T54" i="15"/>
  <c r="E76" i="6"/>
  <c r="G28" i="5"/>
  <c r="D54" i="15"/>
  <c r="D8" i="8"/>
  <c r="F47" i="6"/>
  <c r="M44" i="5"/>
  <c r="I7" i="20"/>
  <c r="D34" i="9"/>
  <c r="G27" i="7"/>
  <c r="E23" i="6"/>
  <c r="H48" i="5"/>
  <c r="H16" i="5"/>
  <c r="R76" i="15"/>
  <c r="H33" i="21"/>
  <c r="S25" i="15"/>
  <c r="D68" i="11"/>
  <c r="D21" i="9"/>
  <c r="E41" i="8"/>
  <c r="G73" i="7"/>
  <c r="J50" i="7"/>
  <c r="N30" i="7"/>
  <c r="G9" i="7"/>
  <c r="D48" i="6"/>
  <c r="H12" i="6"/>
  <c r="J68" i="5"/>
  <c r="L54" i="5"/>
  <c r="E43" i="5"/>
  <c r="T30" i="5"/>
  <c r="P18" i="5"/>
  <c r="H24" i="21"/>
  <c r="D72" i="19"/>
  <c r="M35" i="15"/>
  <c r="D73" i="12"/>
  <c r="D42" i="10"/>
  <c r="D47" i="8"/>
  <c r="G76" i="7"/>
  <c r="N57" i="7"/>
  <c r="I34" i="7"/>
  <c r="G12" i="7"/>
  <c r="H53" i="6"/>
  <c r="E18" i="6"/>
  <c r="I68" i="5"/>
  <c r="R57" i="5"/>
  <c r="T43" i="5"/>
  <c r="M32" i="5"/>
  <c r="I20" i="5"/>
  <c r="E8" i="5"/>
  <c r="I21" i="20"/>
  <c r="P58" i="15"/>
  <c r="K17" i="14"/>
  <c r="D59" i="11"/>
  <c r="D52" i="9"/>
  <c r="J64" i="7"/>
  <c r="N44" i="7"/>
  <c r="J24" i="7"/>
  <c r="J8" i="7"/>
  <c r="G53" i="6"/>
  <c r="F28" i="6"/>
  <c r="F74" i="5"/>
  <c r="T64" i="5"/>
  <c r="D56" i="5"/>
  <c r="G47" i="5"/>
  <c r="J38" i="5"/>
  <c r="E29" i="5"/>
  <c r="H20" i="5"/>
  <c r="F10" i="5"/>
  <c r="J63" i="7"/>
  <c r="F65" i="6"/>
  <c r="T57" i="5"/>
  <c r="M22" i="5"/>
  <c r="AD76" i="4"/>
  <c r="CJ74" i="4"/>
  <c r="BE73" i="4"/>
  <c r="R72" i="4"/>
  <c r="BP70" i="4"/>
  <c r="AS69" i="4"/>
  <c r="AD68" i="4"/>
  <c r="O67" i="4"/>
  <c r="P66" i="4"/>
  <c r="I65" i="4"/>
  <c r="CM63" i="4"/>
  <c r="BP62" i="4"/>
  <c r="AS61" i="4"/>
  <c r="AT60" i="4"/>
  <c r="AE59" i="4"/>
  <c r="AF58" i="4"/>
  <c r="Q57" i="4"/>
  <c r="CM55" i="4"/>
  <c r="CF54" i="4"/>
  <c r="BI53" i="4"/>
  <c r="BJ52" i="4"/>
  <c r="AM51" i="4"/>
  <c r="AF50" i="4"/>
  <c r="AG49" i="4"/>
  <c r="R48" i="4"/>
  <c r="S47" i="4"/>
  <c r="AR46" i="4"/>
  <c r="BI45" i="4"/>
  <c r="CP44" i="4"/>
  <c r="AD44" i="4"/>
  <c r="BC43" i="4"/>
  <c r="CJ42" i="4"/>
  <c r="X42" i="4"/>
  <c r="BE41" i="4"/>
  <c r="CD40" i="4"/>
  <c r="R40" i="4"/>
  <c r="AQ39" i="4"/>
  <c r="BP38" i="4"/>
  <c r="CG37" i="4"/>
  <c r="U37" i="4"/>
  <c r="BB36" i="4"/>
  <c r="CA35" i="4"/>
  <c r="O35" i="4"/>
  <c r="AV34" i="4"/>
  <c r="CC33" i="4"/>
  <c r="Q33" i="4"/>
  <c r="AP32" i="4"/>
  <c r="BO31" i="4"/>
  <c r="CN30" i="4"/>
  <c r="AB30" i="4"/>
  <c r="AS29" i="4"/>
  <c r="BZ28" i="4"/>
  <c r="N28" i="4"/>
  <c r="AM27" i="4"/>
  <c r="BT26" i="4"/>
  <c r="H26" i="4"/>
  <c r="AO25" i="4"/>
  <c r="BN24" i="4"/>
  <c r="CM23" i="4"/>
  <c r="AA23" i="4"/>
  <c r="AZ22" i="4"/>
  <c r="BQ21" i="4"/>
  <c r="E21" i="4"/>
  <c r="AL20" i="4"/>
  <c r="BK19" i="4"/>
  <c r="CR18" i="4"/>
  <c r="AF18" i="4"/>
  <c r="BM17" i="4"/>
  <c r="CT16" i="4"/>
  <c r="Z16" i="4"/>
  <c r="AY15" i="4"/>
  <c r="BX14" i="4"/>
  <c r="L14" i="4"/>
  <c r="AC13" i="4"/>
  <c r="BJ12" i="4"/>
  <c r="CQ11" i="4"/>
  <c r="W11" i="4"/>
  <c r="BD10" i="4"/>
  <c r="CK9" i="4"/>
  <c r="Y9" i="4"/>
  <c r="AX8" i="4"/>
  <c r="BW7" i="4"/>
  <c r="K7" i="4"/>
  <c r="D15" i="2"/>
  <c r="C122" i="1"/>
  <c r="E108" i="1"/>
  <c r="E76" i="1"/>
  <c r="E43" i="1"/>
  <c r="C25" i="1"/>
  <c r="CR57" i="4"/>
  <c r="AF57" i="4"/>
  <c r="BM56" i="4"/>
  <c r="CT55" i="4"/>
  <c r="Z55" i="4"/>
  <c r="AY54" i="4"/>
  <c r="BX53" i="4"/>
  <c r="D67" i="9"/>
  <c r="E40" i="8"/>
  <c r="L60" i="7"/>
  <c r="L28" i="7"/>
  <c r="D60" i="6"/>
  <c r="F76" i="5"/>
  <c r="O57" i="5"/>
  <c r="R40" i="5"/>
  <c r="T18" i="5"/>
  <c r="CG76" i="4"/>
  <c r="U76" i="4"/>
  <c r="BB75" i="4"/>
  <c r="CA74" i="4"/>
  <c r="O74" i="4"/>
  <c r="AV73" i="4"/>
  <c r="CC72" i="4"/>
  <c r="Q72" i="4"/>
  <c r="AP71" i="4"/>
  <c r="BO70" i="4"/>
  <c r="CN69" i="4"/>
  <c r="AB69" i="4"/>
  <c r="AS68" i="4"/>
  <c r="BZ67" i="4"/>
  <c r="N67" i="4"/>
  <c r="AM66" i="4"/>
  <c r="BT65" i="4"/>
  <c r="H65" i="4"/>
  <c r="AO64" i="4"/>
  <c r="BN63" i="4"/>
  <c r="CM62" i="4"/>
  <c r="AA62" i="4"/>
  <c r="AZ61" i="4"/>
  <c r="BQ60" i="4"/>
  <c r="E60" i="4"/>
  <c r="AL59" i="4"/>
  <c r="BK58" i="4"/>
  <c r="G70" i="7"/>
  <c r="G38" i="7"/>
  <c r="F73" i="6"/>
  <c r="D23" i="6"/>
  <c r="M62" i="5"/>
  <c r="P45" i="5"/>
  <c r="F27" i="5"/>
  <c r="O8" i="5"/>
  <c r="AJ76" i="4"/>
  <c r="BA75" i="4"/>
  <c r="CH74" i="4"/>
  <c r="V74" i="4"/>
  <c r="AU73" i="4"/>
  <c r="CB72" i="4"/>
  <c r="P72" i="4"/>
  <c r="AW71" i="4"/>
  <c r="BV70" i="4"/>
  <c r="J70" i="4"/>
  <c r="AI69" i="4"/>
  <c r="BH68" i="4"/>
  <c r="BY67" i="4"/>
  <c r="M67" i="4"/>
  <c r="AT66" i="4"/>
  <c r="BS65" i="4"/>
  <c r="G65" i="4"/>
  <c r="AN64" i="4"/>
  <c r="BU63" i="4"/>
  <c r="I63" i="4"/>
  <c r="AH62" i="4"/>
  <c r="BG61" i="4"/>
  <c r="CF60" i="4"/>
  <c r="T60" i="4"/>
  <c r="AK59" i="4"/>
  <c r="BR58" i="4"/>
  <c r="F58" i="4"/>
  <c r="AE57" i="4"/>
  <c r="BL56" i="4"/>
  <c r="CS55" i="4"/>
  <c r="AG55" i="4"/>
  <c r="BF54" i="4"/>
  <c r="CE53" i="4"/>
  <c r="S53" i="4"/>
  <c r="AR52" i="4"/>
  <c r="BI51" i="4"/>
  <c r="CP50" i="4"/>
  <c r="AD50" i="4"/>
  <c r="BC49" i="4"/>
  <c r="CJ48" i="4"/>
  <c r="L28" i="15"/>
  <c r="G56" i="15"/>
  <c r="L33" i="14"/>
  <c r="E21" i="25"/>
  <c r="E59" i="12"/>
  <c r="D27" i="6"/>
  <c r="M10" i="5"/>
  <c r="N10" i="14"/>
  <c r="M58" i="7"/>
  <c r="D21" i="6"/>
  <c r="L31" i="5"/>
  <c r="H50" i="15"/>
  <c r="D10" i="9"/>
  <c r="G19" i="7"/>
  <c r="F8" i="6"/>
  <c r="S47" i="5"/>
  <c r="G11" i="5"/>
  <c r="T22" i="15"/>
  <c r="H25" i="21"/>
  <c r="Q15" i="15"/>
  <c r="D48" i="11"/>
  <c r="D17" i="9"/>
  <c r="E35" i="8"/>
  <c r="N70" i="7"/>
  <c r="G49" i="7"/>
  <c r="J26" i="7"/>
  <c r="H76" i="6"/>
  <c r="H44" i="6"/>
  <c r="E9" i="6"/>
  <c r="H66" i="5"/>
  <c r="D54" i="5"/>
  <c r="S41" i="5"/>
  <c r="G29" i="5"/>
  <c r="H18" i="5"/>
  <c r="Q73" i="20"/>
  <c r="D56" i="17"/>
  <c r="F32" i="15"/>
  <c r="D56" i="12"/>
  <c r="D26" i="10"/>
  <c r="D45" i="8"/>
  <c r="I74" i="7"/>
  <c r="G52" i="7"/>
  <c r="N33" i="7"/>
  <c r="I10" i="7"/>
  <c r="D49" i="6"/>
  <c r="D17" i="6"/>
  <c r="D67" i="5"/>
  <c r="P55" i="5"/>
  <c r="L43" i="5"/>
  <c r="H31" i="5"/>
  <c r="O18" i="5"/>
  <c r="P7" i="5"/>
  <c r="I9" i="20"/>
  <c r="S41" i="15"/>
  <c r="L12" i="14"/>
  <c r="D47" i="11"/>
  <c r="D36" i="9"/>
  <c r="G63" i="7"/>
  <c r="J40" i="7"/>
  <c r="G23" i="7"/>
  <c r="G7" i="7"/>
  <c r="F52" i="6"/>
  <c r="E27" i="6"/>
  <c r="I73" i="5"/>
  <c r="L64" i="5"/>
  <c r="O55" i="5"/>
  <c r="R46" i="5"/>
  <c r="M37" i="5"/>
  <c r="P28" i="5"/>
  <c r="S19" i="5"/>
  <c r="I9" i="5"/>
  <c r="D61" i="7"/>
  <c r="E56" i="6"/>
  <c r="G56" i="5"/>
  <c r="S20" i="5"/>
  <c r="V76" i="4"/>
  <c r="CB74" i="4"/>
  <c r="AW73" i="4"/>
  <c r="J72" i="4"/>
  <c r="BH70" i="4"/>
  <c r="U69" i="4"/>
  <c r="V68" i="4"/>
  <c r="G67" i="4"/>
  <c r="H66" i="4"/>
  <c r="CD64" i="4"/>
  <c r="BO63" i="4"/>
  <c r="BH62" i="4"/>
  <c r="AK61" i="4"/>
  <c r="AL60" i="4"/>
  <c r="O59" i="4"/>
  <c r="H58" i="4"/>
  <c r="I57" i="4"/>
  <c r="CE55" i="4"/>
  <c r="BX54" i="4"/>
  <c r="AS53" i="4"/>
  <c r="AL52" i="4"/>
  <c r="AE51" i="4"/>
  <c r="X50" i="4"/>
  <c r="Y49" i="4"/>
  <c r="CM47" i="4"/>
  <c r="K47" i="4"/>
  <c r="AJ46" i="4"/>
  <c r="BA45" i="4"/>
  <c r="CH44" i="4"/>
  <c r="V44" i="4"/>
  <c r="AU43" i="4"/>
  <c r="CB42" i="4"/>
  <c r="P42" i="4"/>
  <c r="AW41" i="4"/>
  <c r="BV40" i="4"/>
  <c r="J40" i="4"/>
  <c r="AI39" i="4"/>
  <c r="BH38" i="4"/>
  <c r="K11" i="14"/>
  <c r="D41" i="15"/>
  <c r="I32" i="14"/>
  <c r="E13" i="25"/>
  <c r="F46" i="12"/>
  <c r="H23" i="6"/>
  <c r="E10" i="5"/>
  <c r="E29" i="13"/>
  <c r="N53" i="7"/>
  <c r="H17" i="6"/>
  <c r="D31" i="5"/>
  <c r="D30" i="15"/>
  <c r="J68" i="7"/>
  <c r="M13" i="7"/>
  <c r="J74" i="5"/>
  <c r="J42" i="5"/>
  <c r="R10" i="5"/>
  <c r="N58" i="14"/>
  <c r="I30" i="20"/>
  <c r="E63" i="14"/>
  <c r="D28" i="11"/>
  <c r="E73" i="8"/>
  <c r="E33" i="8"/>
  <c r="J66" i="7"/>
  <c r="N46" i="7"/>
  <c r="G25" i="7"/>
  <c r="E73" i="6"/>
  <c r="D40" i="6"/>
  <c r="D8" i="6"/>
  <c r="I63" i="5"/>
  <c r="J52" i="5"/>
  <c r="F40" i="5"/>
  <c r="M27" i="5"/>
  <c r="T14" i="5"/>
  <c r="Q69" i="20"/>
  <c r="D8" i="17"/>
  <c r="P18" i="15"/>
  <c r="F47" i="12"/>
  <c r="D14" i="10"/>
  <c r="D37" i="8"/>
  <c r="N73" i="7"/>
  <c r="I50" i="7"/>
  <c r="G28" i="7"/>
  <c r="N9" i="7"/>
  <c r="F43" i="6"/>
  <c r="E10" i="6"/>
  <c r="O66" i="5"/>
  <c r="F53" i="5"/>
  <c r="R41" i="5"/>
  <c r="S30" i="5"/>
  <c r="J17" i="5"/>
  <c r="H23" i="21"/>
  <c r="D68" i="19"/>
  <c r="Q31" i="15"/>
  <c r="F72" i="12"/>
  <c r="D43" i="11"/>
  <c r="D24" i="9"/>
  <c r="N60" i="7"/>
  <c r="G39" i="7"/>
  <c r="D22" i="7"/>
  <c r="E75" i="6"/>
  <c r="D50" i="6"/>
  <c r="H22" i="6"/>
  <c r="L72" i="5"/>
  <c r="O63" i="5"/>
  <c r="R54" i="5"/>
  <c r="M45" i="5"/>
  <c r="P36" i="5"/>
  <c r="S27" i="5"/>
  <c r="I17" i="5"/>
  <c r="L8" i="5"/>
  <c r="F51" i="7"/>
  <c r="D47" i="6"/>
  <c r="S52" i="5"/>
  <c r="L17" i="5"/>
  <c r="F76" i="4"/>
  <c r="BL74" i="4"/>
  <c r="AG73" i="4"/>
  <c r="CE71" i="4"/>
  <c r="AR70" i="4"/>
  <c r="M69" i="4"/>
  <c r="N68" i="4"/>
  <c r="CJ66" i="4"/>
  <c r="CC65" i="4"/>
  <c r="BV64" i="4"/>
  <c r="BG63" i="4"/>
  <c r="AZ62" i="4"/>
  <c r="U61" i="4"/>
  <c r="N60" i="4"/>
  <c r="G59" i="4"/>
  <c r="CS57" i="4"/>
  <c r="CT56" i="4"/>
  <c r="BO55" i="4"/>
  <c r="AZ54" i="4"/>
  <c r="AK53" i="4"/>
  <c r="AD52" i="4"/>
  <c r="W51" i="4"/>
  <c r="H50" i="4"/>
  <c r="CT48" i="4"/>
  <c r="CE47" i="4"/>
  <c r="CN46" i="4"/>
  <c r="AB46" i="4"/>
  <c r="AS45" i="4"/>
  <c r="BZ44" i="4"/>
  <c r="N44" i="4"/>
  <c r="AM43" i="4"/>
  <c r="BT42" i="4"/>
  <c r="H42" i="4"/>
  <c r="AO41" i="4"/>
  <c r="BN40" i="4"/>
  <c r="CM39" i="4"/>
  <c r="AA39" i="4"/>
  <c r="AZ38" i="4"/>
  <c r="BQ37" i="4"/>
  <c r="E37" i="4"/>
  <c r="AL36" i="4"/>
  <c r="BK35" i="4"/>
  <c r="CR34" i="4"/>
  <c r="AF34" i="4"/>
  <c r="BM33" i="4"/>
  <c r="CT32" i="4"/>
  <c r="Z32" i="4"/>
  <c r="AY31" i="4"/>
  <c r="BX30" i="4"/>
  <c r="L30" i="4"/>
  <c r="AC29" i="4"/>
  <c r="BJ28" i="4"/>
  <c r="CQ27" i="4"/>
  <c r="W27" i="4"/>
  <c r="BD26" i="4"/>
  <c r="CK25" i="4"/>
  <c r="Y25" i="4"/>
  <c r="AX24" i="4"/>
  <c r="BW23" i="4"/>
  <c r="K23" i="4"/>
  <c r="AJ22" i="4"/>
  <c r="BA21" i="4"/>
  <c r="CH20" i="4"/>
  <c r="V20" i="4"/>
  <c r="AU19" i="4"/>
  <c r="CB18" i="4"/>
  <c r="P18" i="4"/>
  <c r="AW17" i="4"/>
  <c r="BV16" i="4"/>
  <c r="J16" i="4"/>
  <c r="AI15" i="4"/>
  <c r="BH14" i="4"/>
  <c r="BY13" i="4"/>
  <c r="M13" i="4"/>
  <c r="AT12" i="4"/>
  <c r="BS11" i="4"/>
  <c r="G11" i="4"/>
  <c r="AN10" i="4"/>
  <c r="BU9" i="4"/>
  <c r="I9" i="4"/>
  <c r="AH8" i="4"/>
  <c r="BG7" i="4"/>
  <c r="D63" i="2"/>
  <c r="C128" i="1"/>
  <c r="C120" i="1"/>
  <c r="E106" i="1"/>
  <c r="E49" i="1"/>
  <c r="E41" i="1"/>
  <c r="AU58" i="4"/>
  <c r="CB57" i="4"/>
  <c r="P57" i="4"/>
  <c r="AW56" i="4"/>
  <c r="BV55" i="4"/>
  <c r="J55" i="4"/>
  <c r="AI54" i="4"/>
  <c r="I7" i="15"/>
  <c r="D35" i="9"/>
  <c r="E24" i="8"/>
  <c r="M55" i="7"/>
  <c r="M23" i="7"/>
  <c r="F46" i="6"/>
  <c r="R72" i="5"/>
  <c r="T50" i="5"/>
  <c r="D34" i="5"/>
  <c r="M15" i="5"/>
  <c r="BQ76" i="4"/>
  <c r="E76" i="4"/>
  <c r="AL75" i="4"/>
  <c r="BK74" i="4"/>
  <c r="CR73" i="4"/>
  <c r="AF73" i="4"/>
  <c r="BM72" i="4"/>
  <c r="CT71" i="4"/>
  <c r="Z71" i="4"/>
  <c r="AY70" i="4"/>
  <c r="BX69" i="4"/>
  <c r="L69" i="4"/>
  <c r="AC68" i="4"/>
  <c r="BJ67" i="4"/>
  <c r="CQ66" i="4"/>
  <c r="W66" i="4"/>
  <c r="BD65" i="4"/>
  <c r="CK64" i="4"/>
  <c r="Y64" i="4"/>
  <c r="AX63" i="4"/>
  <c r="BW62" i="4"/>
  <c r="K62" i="4"/>
  <c r="AJ61" i="4"/>
  <c r="BA60" i="4"/>
  <c r="CH59" i="4"/>
  <c r="V59" i="4"/>
  <c r="H16" i="14"/>
  <c r="I60" i="7"/>
  <c r="I28" i="7"/>
  <c r="H59" i="6"/>
  <c r="F9" i="6"/>
  <c r="F59" i="5"/>
  <c r="O40" i="5"/>
  <c r="R23" i="5"/>
  <c r="CF76" i="4"/>
  <c r="T76" i="4"/>
  <c r="AK75" i="4"/>
  <c r="BR74" i="4"/>
  <c r="F74" i="4"/>
  <c r="AE73" i="4"/>
  <c r="BL72" i="4"/>
  <c r="CS71" i="4"/>
  <c r="AG71" i="4"/>
  <c r="BF70" i="4"/>
  <c r="CE69" i="4"/>
  <c r="S69" i="4"/>
  <c r="AR68" i="4"/>
  <c r="BI67" i="4"/>
  <c r="CP66" i="4"/>
  <c r="AD66" i="4"/>
  <c r="BC65" i="4"/>
  <c r="CJ64" i="4"/>
  <c r="X64" i="4"/>
  <c r="BE63" i="4"/>
  <c r="CD62" i="4"/>
  <c r="R62" i="4"/>
  <c r="AQ61" i="4"/>
  <c r="BP60" i="4"/>
  <c r="CG59" i="4"/>
  <c r="U59" i="4"/>
  <c r="BB58" i="4"/>
  <c r="CA57" i="4"/>
  <c r="O57" i="4"/>
  <c r="AV56" i="4"/>
  <c r="CC55" i="4"/>
  <c r="Q55" i="4"/>
  <c r="AP54" i="4"/>
  <c r="BO53" i="4"/>
  <c r="CN52" i="4"/>
  <c r="AB52" i="4"/>
  <c r="AS51" i="4"/>
  <c r="BZ50" i="4"/>
  <c r="N50" i="4"/>
  <c r="AM49" i="4"/>
  <c r="BT48" i="4"/>
  <c r="D23" i="25"/>
  <c r="I26" i="15"/>
  <c r="N7" i="14"/>
  <c r="G25" i="22"/>
  <c r="F71" i="7"/>
  <c r="P65" i="5"/>
  <c r="D34" i="17"/>
  <c r="D56" i="10"/>
  <c r="F37" i="7"/>
  <c r="M68" i="5"/>
  <c r="R21" i="5"/>
  <c r="E39" i="13"/>
  <c r="J60" i="7"/>
  <c r="G73" i="6"/>
  <c r="F70" i="5"/>
  <c r="T36" i="5"/>
  <c r="H26" i="21"/>
  <c r="E39" i="14"/>
  <c r="D12" i="19"/>
  <c r="K33" i="14"/>
  <c r="D24" i="11"/>
  <c r="E67" i="8"/>
  <c r="E25" i="8"/>
  <c r="G65" i="7"/>
  <c r="J42" i="7"/>
  <c r="N22" i="7"/>
  <c r="D72" i="6"/>
  <c r="F34" i="6"/>
  <c r="E75" i="5"/>
  <c r="T62" i="5"/>
  <c r="P50" i="5"/>
  <c r="D38" i="5"/>
  <c r="E27" i="5"/>
  <c r="O13" i="5"/>
  <c r="Q53" i="20"/>
  <c r="G73" i="16"/>
  <c r="H72" i="14"/>
  <c r="D24" i="12"/>
  <c r="D10" i="10"/>
  <c r="D31" i="8"/>
  <c r="G68" i="7"/>
  <c r="N49" i="7"/>
  <c r="I26" i="7"/>
  <c r="E74" i="6"/>
  <c r="E42" i="6"/>
  <c r="T75" i="5"/>
  <c r="M64" i="5"/>
  <c r="I52" i="5"/>
  <c r="E40" i="5"/>
  <c r="L27" i="5"/>
  <c r="M16" i="5"/>
  <c r="I73" i="20"/>
  <c r="D38" i="17"/>
  <c r="J28" i="15"/>
  <c r="F55" i="12"/>
  <c r="D27" i="11"/>
  <c r="D20" i="9"/>
  <c r="J56" i="7"/>
  <c r="N36" i="7"/>
  <c r="N20" i="7"/>
  <c r="H70" i="6"/>
  <c r="G45" i="6"/>
  <c r="F20" i="6"/>
  <c r="O71" i="5"/>
  <c r="R62" i="5"/>
  <c r="M53" i="5"/>
  <c r="P44" i="5"/>
  <c r="S35" i="5"/>
  <c r="I25" i="5"/>
  <c r="L16" i="5"/>
  <c r="O7" i="5"/>
  <c r="G46" i="7"/>
  <c r="F33" i="6"/>
  <c r="L49" i="5"/>
  <c r="E14" i="5"/>
  <c r="CA75" i="4"/>
  <c r="AV74" i="4"/>
  <c r="Q73" i="4"/>
  <c r="BO71" i="4"/>
  <c r="AB70" i="4"/>
  <c r="CP68" i="4"/>
  <c r="CA67" i="4"/>
  <c r="CB66" i="4"/>
  <c r="BU65" i="4"/>
  <c r="BN64" i="4"/>
  <c r="AQ63" i="4"/>
  <c r="AB62" i="4"/>
  <c r="M61" i="4"/>
  <c r="F60" i="4"/>
  <c r="CR58" i="4"/>
  <c r="CC57" i="4"/>
  <c r="BN56" i="4"/>
  <c r="BG55" i="4"/>
  <c r="AR54" i="4"/>
  <c r="AC53" i="4"/>
  <c r="N52" i="4"/>
  <c r="CR50" i="4"/>
  <c r="CS49" i="4"/>
  <c r="CD48" i="4"/>
  <c r="BW47" i="4"/>
  <c r="CF46" i="4"/>
  <c r="T46" i="4"/>
  <c r="AK45" i="4"/>
  <c r="BR44" i="4"/>
  <c r="F44" i="4"/>
  <c r="AE43" i="4"/>
  <c r="BL42" i="4"/>
  <c r="CS41" i="4"/>
  <c r="AG41" i="4"/>
  <c r="BF40" i="4"/>
  <c r="CE39" i="4"/>
  <c r="S39" i="4"/>
  <c r="AR38" i="4"/>
  <c r="BI37" i="4"/>
  <c r="CP36" i="4"/>
  <c r="AD36" i="4"/>
  <c r="BC35" i="4"/>
  <c r="CJ34" i="4"/>
  <c r="X34" i="4"/>
  <c r="BE33" i="4"/>
  <c r="CD32" i="4"/>
  <c r="R32" i="4"/>
  <c r="AQ31" i="4"/>
  <c r="BP30" i="4"/>
  <c r="CG29" i="4"/>
  <c r="U29" i="4"/>
  <c r="BB28" i="4"/>
  <c r="CA27" i="4"/>
  <c r="O27" i="4"/>
  <c r="AV26" i="4"/>
  <c r="CC25" i="4"/>
  <c r="Q25" i="4"/>
  <c r="AP24" i="4"/>
  <c r="BO23" i="4"/>
  <c r="CN22" i="4"/>
  <c r="AB22" i="4"/>
  <c r="AS21" i="4"/>
  <c r="BZ20" i="4"/>
  <c r="N20" i="4"/>
  <c r="AM19" i="4"/>
  <c r="BT18" i="4"/>
  <c r="H18" i="4"/>
  <c r="AO17" i="4"/>
  <c r="BN16" i="4"/>
  <c r="CM15" i="4"/>
  <c r="AA15" i="4"/>
  <c r="AZ14" i="4"/>
  <c r="BQ13" i="4"/>
  <c r="E13" i="4"/>
  <c r="AL12" i="4"/>
  <c r="BK11" i="4"/>
  <c r="CR10" i="4"/>
  <c r="AF10" i="4"/>
  <c r="BM9" i="4"/>
  <c r="CT8" i="4"/>
  <c r="Z8" i="4"/>
  <c r="AY7" i="4"/>
  <c r="D55" i="2"/>
  <c r="C127" i="1"/>
  <c r="E113" i="1"/>
  <c r="E105" i="1"/>
  <c r="E48" i="1"/>
  <c r="E40" i="1"/>
  <c r="AM58" i="4"/>
  <c r="BT57" i="4"/>
  <c r="H57" i="4"/>
  <c r="AO56" i="4"/>
  <c r="BN55" i="4"/>
  <c r="CM54" i="4"/>
  <c r="AA54" i="4"/>
  <c r="L60" i="14"/>
  <c r="D19" i="9"/>
  <c r="E16" i="8"/>
  <c r="G53" i="7"/>
  <c r="G21" i="7"/>
  <c r="E37" i="6"/>
  <c r="E71" i="5"/>
  <c r="G49" i="5"/>
  <c r="J32" i="5"/>
  <c r="S13" i="5"/>
  <c r="BI76" i="4"/>
  <c r="CP75" i="4"/>
  <c r="AD75" i="4"/>
  <c r="BC74" i="4"/>
  <c r="CJ73" i="4"/>
  <c r="X73" i="4"/>
  <c r="BE72" i="4"/>
  <c r="CD71" i="4"/>
  <c r="R71" i="4"/>
  <c r="AQ70" i="4"/>
  <c r="BP69" i="4"/>
  <c r="CG68" i="4"/>
  <c r="U68" i="4"/>
  <c r="BB67" i="4"/>
  <c r="CA66" i="4"/>
  <c r="O66" i="4"/>
  <c r="AV65" i="4"/>
  <c r="CC64" i="4"/>
  <c r="Q64" i="4"/>
  <c r="AP63" i="4"/>
  <c r="BO62" i="4"/>
  <c r="CN61" i="4"/>
  <c r="AB61" i="4"/>
  <c r="AS60" i="4"/>
  <c r="BZ59" i="4"/>
  <c r="N59" i="4"/>
  <c r="D50" i="12"/>
  <c r="J55" i="7"/>
  <c r="J23" i="7"/>
  <c r="D55" i="6"/>
  <c r="I74" i="5"/>
  <c r="L57" i="5"/>
  <c r="H37" i="5"/>
  <c r="E22" i="5"/>
  <c r="BX76" i="4"/>
  <c r="L76" i="4"/>
  <c r="AC75" i="4"/>
  <c r="BJ74" i="4"/>
  <c r="CQ73" i="4"/>
  <c r="W73" i="4"/>
  <c r="BD72" i="4"/>
  <c r="CK71" i="4"/>
  <c r="Y71" i="4"/>
  <c r="AX70" i="4"/>
  <c r="BW69" i="4"/>
  <c r="K69" i="4"/>
  <c r="AJ68" i="4"/>
  <c r="BA67" i="4"/>
  <c r="CH66" i="4"/>
  <c r="V66" i="4"/>
  <c r="AU65" i="4"/>
  <c r="CB64" i="4"/>
  <c r="P64" i="4"/>
  <c r="AW63" i="4"/>
  <c r="BV62" i="4"/>
  <c r="J62" i="4"/>
  <c r="AI61" i="4"/>
  <c r="BH60" i="4"/>
  <c r="BY59" i="4"/>
  <c r="M59" i="4"/>
  <c r="AT58" i="4"/>
  <c r="BS57" i="4"/>
  <c r="G57" i="4"/>
  <c r="AN56" i="4"/>
  <c r="BU55" i="4"/>
  <c r="I55" i="4"/>
  <c r="AH54" i="4"/>
  <c r="BG53" i="4"/>
  <c r="CF52" i="4"/>
  <c r="T52" i="4"/>
  <c r="AK51" i="4"/>
  <c r="BR50" i="4"/>
  <c r="F50" i="4"/>
  <c r="AE49" i="4"/>
  <c r="BL48" i="4"/>
  <c r="J45" i="20"/>
  <c r="T25" i="15"/>
  <c r="F7" i="14"/>
  <c r="E20" i="22"/>
  <c r="M68" i="7"/>
  <c r="H65" i="5"/>
  <c r="D18" i="17"/>
  <c r="D32" i="10"/>
  <c r="M34" i="7"/>
  <c r="E68" i="5"/>
  <c r="S18" i="5"/>
  <c r="E23" i="13"/>
  <c r="E11" i="13"/>
  <c r="E33" i="6"/>
  <c r="G9" i="16"/>
  <c r="G68" i="6"/>
  <c r="I69" i="20"/>
  <c r="J16" i="7"/>
  <c r="T32" i="5"/>
  <c r="BC75" i="4"/>
  <c r="BE65" i="4"/>
  <c r="BF56" i="4"/>
  <c r="AY47" i="4"/>
  <c r="CK41" i="4"/>
  <c r="M37" i="4"/>
  <c r="AN34" i="4"/>
  <c r="BG31" i="4"/>
  <c r="BR28" i="4"/>
  <c r="CS25" i="4"/>
  <c r="S23" i="4"/>
  <c r="AD20" i="4"/>
  <c r="BE17" i="4"/>
  <c r="BP14" i="4"/>
  <c r="CA11" i="4"/>
  <c r="Q9" i="4"/>
  <c r="D7" i="2"/>
  <c r="E42" i="1"/>
  <c r="BE56" i="4"/>
  <c r="BP53" i="4"/>
  <c r="F26" i="7"/>
  <c r="E39" i="5"/>
  <c r="AT75" i="4"/>
  <c r="BU72" i="4"/>
  <c r="CF69" i="4"/>
  <c r="F67" i="4"/>
  <c r="AG64" i="4"/>
  <c r="AR61" i="4"/>
  <c r="M55" i="14"/>
  <c r="G18" i="6"/>
  <c r="CN76" i="4"/>
  <c r="N74" i="4"/>
  <c r="AO71" i="4"/>
  <c r="AZ68" i="4"/>
  <c r="BK65" i="4"/>
  <c r="CT62" i="4"/>
  <c r="L60" i="4"/>
  <c r="W57" i="4"/>
  <c r="AX54" i="4"/>
  <c r="BA51" i="4"/>
  <c r="CB48" i="4"/>
  <c r="CK47" i="4"/>
  <c r="Y47" i="4"/>
  <c r="AX46" i="4"/>
  <c r="BW45" i="4"/>
  <c r="K45" i="4"/>
  <c r="AJ44" i="4"/>
  <c r="BA43" i="4"/>
  <c r="CH42" i="4"/>
  <c r="V42" i="4"/>
  <c r="AU41" i="4"/>
  <c r="CB40" i="4"/>
  <c r="P40" i="4"/>
  <c r="AW39" i="4"/>
  <c r="BV38" i="4"/>
  <c r="J38" i="4"/>
  <c r="AI37" i="4"/>
  <c r="BH36" i="4"/>
  <c r="BY35" i="4"/>
  <c r="M35" i="4"/>
  <c r="AT34" i="4"/>
  <c r="BS33" i="4"/>
  <c r="G33" i="4"/>
  <c r="AN32" i="4"/>
  <c r="BU31" i="4"/>
  <c r="I31" i="4"/>
  <c r="AH30" i="4"/>
  <c r="BG29" i="4"/>
  <c r="CF28" i="4"/>
  <c r="T28" i="4"/>
  <c r="AK27" i="4"/>
  <c r="BR26" i="4"/>
  <c r="F26" i="4"/>
  <c r="AE25" i="4"/>
  <c r="BL24" i="4"/>
  <c r="CS23" i="4"/>
  <c r="AG23" i="4"/>
  <c r="BF22" i="4"/>
  <c r="CE21" i="4"/>
  <c r="S21" i="4"/>
  <c r="AR20" i="4"/>
  <c r="BI19" i="4"/>
  <c r="CP18" i="4"/>
  <c r="AD18" i="4"/>
  <c r="BC17" i="4"/>
  <c r="CJ16" i="4"/>
  <c r="X16" i="4"/>
  <c r="BE15" i="4"/>
  <c r="CD14" i="4"/>
  <c r="R14" i="4"/>
  <c r="AQ13" i="4"/>
  <c r="BP12" i="4"/>
  <c r="CG11" i="4"/>
  <c r="U11" i="4"/>
  <c r="BB10" i="4"/>
  <c r="CA9" i="4"/>
  <c r="O9" i="4"/>
  <c r="AV8" i="4"/>
  <c r="CC7" i="4"/>
  <c r="Q7" i="4"/>
  <c r="D21" i="2"/>
  <c r="C108" i="1"/>
  <c r="E87" i="1"/>
  <c r="E79" i="1"/>
  <c r="E62" i="1"/>
  <c r="E54" i="1"/>
  <c r="C45" i="1"/>
  <c r="E11" i="1"/>
  <c r="Q46" i="4"/>
  <c r="BW44" i="4"/>
  <c r="AR43" i="4"/>
  <c r="E42" i="4"/>
  <c r="BS40" i="4"/>
  <c r="AV39" i="4"/>
  <c r="CD37" i="4"/>
  <c r="N50" i="14"/>
  <c r="D15" i="9"/>
  <c r="E14" i="8"/>
  <c r="G45" i="7"/>
  <c r="G13" i="7"/>
  <c r="D36" i="6"/>
  <c r="I67" i="5"/>
  <c r="L50" i="5"/>
  <c r="H30" i="5"/>
  <c r="E15" i="5"/>
  <c r="AY76" i="4"/>
  <c r="BX75" i="4"/>
  <c r="L75" i="4"/>
  <c r="AC74" i="4"/>
  <c r="BJ73" i="4"/>
  <c r="CQ72" i="4"/>
  <c r="W72" i="4"/>
  <c r="BD71" i="4"/>
  <c r="CK70" i="4"/>
  <c r="Y70" i="4"/>
  <c r="AX69" i="4"/>
  <c r="BW68" i="4"/>
  <c r="K68" i="4"/>
  <c r="AJ67" i="4"/>
  <c r="BA66" i="4"/>
  <c r="CH65" i="4"/>
  <c r="V65" i="4"/>
  <c r="AU64" i="4"/>
  <c r="CB63" i="4"/>
  <c r="P63" i="4"/>
  <c r="AW62" i="4"/>
  <c r="BV61" i="4"/>
  <c r="J61" i="4"/>
  <c r="AI60" i="4"/>
  <c r="BH59" i="4"/>
  <c r="BY58" i="4"/>
  <c r="M58" i="4"/>
  <c r="AT57" i="4"/>
  <c r="BS56" i="4"/>
  <c r="G56" i="4"/>
  <c r="AN55" i="4"/>
  <c r="BU54" i="4"/>
  <c r="I54" i="4"/>
  <c r="AH53" i="4"/>
  <c r="BG52" i="4"/>
  <c r="CF51" i="4"/>
  <c r="T51" i="4"/>
  <c r="AK50" i="4"/>
  <c r="BJ49" i="4"/>
  <c r="CQ48" i="4"/>
  <c r="W48" i="4"/>
  <c r="BD47" i="4"/>
  <c r="CK46" i="4"/>
  <c r="CD45" i="4"/>
  <c r="AI44" i="4"/>
  <c r="BQ42" i="4"/>
  <c r="V41" i="4"/>
  <c r="BT39" i="4"/>
  <c r="BE38" i="4"/>
  <c r="Z37" i="4"/>
  <c r="F24" i="15"/>
  <c r="G62" i="7"/>
  <c r="G30" i="7"/>
  <c r="G58" i="6"/>
  <c r="T73" i="5"/>
  <c r="D57" i="5"/>
  <c r="M38" i="5"/>
  <c r="P21" i="5"/>
  <c r="BV76" i="4"/>
  <c r="J76" i="4"/>
  <c r="AI75" i="4"/>
  <c r="BH74" i="4"/>
  <c r="BY73" i="4"/>
  <c r="M73" i="4"/>
  <c r="AT72" i="4"/>
  <c r="BS71" i="4"/>
  <c r="G71" i="4"/>
  <c r="AN70" i="4"/>
  <c r="BU69" i="4"/>
  <c r="I69" i="4"/>
  <c r="AH68" i="4"/>
  <c r="BG67" i="4"/>
  <c r="CF66" i="4"/>
  <c r="T66" i="4"/>
  <c r="AK65" i="4"/>
  <c r="BR64" i="4"/>
  <c r="F64" i="4"/>
  <c r="AE63" i="4"/>
  <c r="BL62" i="4"/>
  <c r="CS61" i="4"/>
  <c r="AG61" i="4"/>
  <c r="BF60" i="4"/>
  <c r="CE59" i="4"/>
  <c r="S59" i="4"/>
  <c r="AR58" i="4"/>
  <c r="BI57" i="4"/>
  <c r="CP56" i="4"/>
  <c r="AD56" i="4"/>
  <c r="BC55" i="4"/>
  <c r="CJ54" i="4"/>
  <c r="X54" i="4"/>
  <c r="BE53" i="4"/>
  <c r="CD52" i="4"/>
  <c r="R52" i="4"/>
  <c r="AQ51" i="4"/>
  <c r="BP50" i="4"/>
  <c r="CG49" i="4"/>
  <c r="U49" i="4"/>
  <c r="BB48" i="4"/>
  <c r="CA47" i="4"/>
  <c r="O47" i="4"/>
  <c r="AV46" i="4"/>
  <c r="CC45" i="4"/>
  <c r="Q45" i="4"/>
  <c r="AP44" i="4"/>
  <c r="BO43" i="4"/>
  <c r="CN42" i="4"/>
  <c r="AB42" i="4"/>
  <c r="AS41" i="4"/>
  <c r="BZ40" i="4"/>
  <c r="N40" i="4"/>
  <c r="AM39" i="4"/>
  <c r="BT38" i="4"/>
  <c r="H38" i="4"/>
  <c r="AO37" i="4"/>
  <c r="BN36" i="4"/>
  <c r="CM35" i="4"/>
  <c r="AA35" i="4"/>
  <c r="AZ34" i="4"/>
  <c r="BQ33" i="4"/>
  <c r="E33" i="4"/>
  <c r="AL32" i="4"/>
  <c r="BK31" i="4"/>
  <c r="G59" i="7"/>
  <c r="D65" i="9"/>
  <c r="S73" i="5"/>
  <c r="I67" i="14"/>
  <c r="F35" i="6"/>
  <c r="G61" i="16"/>
  <c r="E67" i="6"/>
  <c r="D24" i="5"/>
  <c r="X74" i="4"/>
  <c r="AP64" i="4"/>
  <c r="AY55" i="4"/>
  <c r="BX46" i="4"/>
  <c r="Y41" i="4"/>
  <c r="CH36" i="4"/>
  <c r="P34" i="4"/>
  <c r="AI31" i="4"/>
  <c r="AT28" i="4"/>
  <c r="BU25" i="4"/>
  <c r="CF22" i="4"/>
  <c r="F20" i="4"/>
  <c r="AG17" i="4"/>
  <c r="AR14" i="4"/>
  <c r="BC11" i="4"/>
  <c r="CD8" i="4"/>
  <c r="C126" i="1"/>
  <c r="C37" i="1"/>
  <c r="AG56" i="4"/>
  <c r="G21" i="14"/>
  <c r="N18" i="7"/>
  <c r="P30" i="5"/>
  <c r="V75" i="4"/>
  <c r="AW72" i="4"/>
  <c r="BH69" i="4"/>
  <c r="BS66" i="4"/>
  <c r="I64" i="4"/>
  <c r="T61" i="4"/>
  <c r="D66" i="11"/>
  <c r="O72" i="5"/>
  <c r="BP76" i="4"/>
  <c r="CA73" i="4"/>
  <c r="Q71" i="4"/>
  <c r="AB68" i="4"/>
  <c r="AM65" i="4"/>
  <c r="BN62" i="4"/>
  <c r="BQ59" i="4"/>
  <c r="CR56" i="4"/>
  <c r="Z54" i="4"/>
  <c r="AC51" i="4"/>
  <c r="BD48" i="4"/>
  <c r="CC47" i="4"/>
  <c r="Q47" i="4"/>
  <c r="AP46" i="4"/>
  <c r="BO45" i="4"/>
  <c r="CN44" i="4"/>
  <c r="AB44" i="4"/>
  <c r="AS43" i="4"/>
  <c r="BZ42" i="4"/>
  <c r="N42" i="4"/>
  <c r="AM41" i="4"/>
  <c r="BT40" i="4"/>
  <c r="H40" i="4"/>
  <c r="AO39" i="4"/>
  <c r="BN38" i="4"/>
  <c r="CM37" i="4"/>
  <c r="AA37" i="4"/>
  <c r="AZ36" i="4"/>
  <c r="BQ35" i="4"/>
  <c r="E35" i="4"/>
  <c r="AL34" i="4"/>
  <c r="BK33" i="4"/>
  <c r="CR32" i="4"/>
  <c r="AF32" i="4"/>
  <c r="BM31" i="4"/>
  <c r="CT30" i="4"/>
  <c r="Z30" i="4"/>
  <c r="AY29" i="4"/>
  <c r="BX28" i="4"/>
  <c r="L28" i="4"/>
  <c r="AC27" i="4"/>
  <c r="BJ26" i="4"/>
  <c r="CQ25" i="4"/>
  <c r="W25" i="4"/>
  <c r="BD24" i="4"/>
  <c r="CK23" i="4"/>
  <c r="Y23" i="4"/>
  <c r="AX22" i="4"/>
  <c r="BW21" i="4"/>
  <c r="K21" i="4"/>
  <c r="AJ20" i="4"/>
  <c r="BA19" i="4"/>
  <c r="CH18" i="4"/>
  <c r="V18" i="4"/>
  <c r="AU17" i="4"/>
  <c r="CB16" i="4"/>
  <c r="P16" i="4"/>
  <c r="AW15" i="4"/>
  <c r="BV14" i="4"/>
  <c r="J14" i="4"/>
  <c r="AI13" i="4"/>
  <c r="BH12" i="4"/>
  <c r="BY11" i="4"/>
  <c r="M11" i="4"/>
  <c r="AT10" i="4"/>
  <c r="BS9" i="4"/>
  <c r="G9" i="4"/>
  <c r="AN8" i="4"/>
  <c r="BU7" i="4"/>
  <c r="I7" i="4"/>
  <c r="D13" i="2"/>
  <c r="C107" i="1"/>
  <c r="E86" i="1"/>
  <c r="E78" i="1"/>
  <c r="E61" i="1"/>
  <c r="E53" i="1"/>
  <c r="C44" i="1"/>
  <c r="E10" i="1"/>
  <c r="CT45" i="4"/>
  <c r="BG44" i="4"/>
  <c r="AB43" i="4"/>
  <c r="CH41" i="4"/>
  <c r="BC40" i="4"/>
  <c r="AF39" i="4"/>
  <c r="BN37" i="4"/>
  <c r="I11" i="14"/>
  <c r="E70" i="8"/>
  <c r="N74" i="7"/>
  <c r="N42" i="7"/>
  <c r="N10" i="7"/>
  <c r="G31" i="6"/>
  <c r="O65" i="5"/>
  <c r="R48" i="5"/>
  <c r="T26" i="5"/>
  <c r="D10" i="5"/>
  <c r="AQ76" i="4"/>
  <c r="BP75" i="4"/>
  <c r="CG74" i="4"/>
  <c r="U74" i="4"/>
  <c r="BB73" i="4"/>
  <c r="CA72" i="4"/>
  <c r="O72" i="4"/>
  <c r="AV71" i="4"/>
  <c r="CC70" i="4"/>
  <c r="Q70" i="4"/>
  <c r="AP69" i="4"/>
  <c r="BO68" i="4"/>
  <c r="CN67" i="4"/>
  <c r="AB67" i="4"/>
  <c r="AS66" i="4"/>
  <c r="BZ65" i="4"/>
  <c r="N65" i="4"/>
  <c r="AM64" i="4"/>
  <c r="BT63" i="4"/>
  <c r="H63" i="4"/>
  <c r="AO62" i="4"/>
  <c r="BN61" i="4"/>
  <c r="CM60" i="4"/>
  <c r="AA60" i="4"/>
  <c r="AZ59" i="4"/>
  <c r="BQ58" i="4"/>
  <c r="E58" i="4"/>
  <c r="AL57" i="4"/>
  <c r="BK56" i="4"/>
  <c r="CR55" i="4"/>
  <c r="AF55" i="4"/>
  <c r="BM54" i="4"/>
  <c r="CT53" i="4"/>
  <c r="Z53" i="4"/>
  <c r="AY52" i="4"/>
  <c r="BX51" i="4"/>
  <c r="L51" i="4"/>
  <c r="AC50" i="4"/>
  <c r="BB49" i="4"/>
  <c r="CA48" i="4"/>
  <c r="O48" i="4"/>
  <c r="AV47" i="4"/>
  <c r="CC46" i="4"/>
  <c r="BN45" i="4"/>
  <c r="S44" i="4"/>
  <c r="BA42" i="4"/>
  <c r="F41" i="4"/>
  <c r="BD39" i="4"/>
  <c r="AW38" i="4"/>
  <c r="R37" i="4"/>
  <c r="E35" i="13"/>
  <c r="N59" i="7"/>
  <c r="N27" i="7"/>
  <c r="F49" i="6"/>
  <c r="G72" i="5"/>
  <c r="J55" i="5"/>
  <c r="S36" i="5"/>
  <c r="I18" i="5"/>
  <c r="BN76" i="4"/>
  <c r="CM75" i="4"/>
  <c r="AA75" i="4"/>
  <c r="AZ74" i="4"/>
  <c r="BQ73" i="4"/>
  <c r="E73" i="4"/>
  <c r="AL72" i="4"/>
  <c r="BK71" i="4"/>
  <c r="CR70" i="4"/>
  <c r="AF70" i="4"/>
  <c r="BM69" i="4"/>
  <c r="CT68" i="4"/>
  <c r="Z68" i="4"/>
  <c r="AY67" i="4"/>
  <c r="BX66" i="4"/>
  <c r="L66" i="4"/>
  <c r="AC65" i="4"/>
  <c r="BJ64" i="4"/>
  <c r="CQ63" i="4"/>
  <c r="W63" i="4"/>
  <c r="BD62" i="4"/>
  <c r="CK61" i="4"/>
  <c r="Y61" i="4"/>
  <c r="AX60" i="4"/>
  <c r="BW59" i="4"/>
  <c r="K59" i="4"/>
  <c r="AJ58" i="4"/>
  <c r="BA57" i="4"/>
  <c r="CH56" i="4"/>
  <c r="V56" i="4"/>
  <c r="AU55" i="4"/>
  <c r="CB54" i="4"/>
  <c r="P54" i="4"/>
  <c r="AW53" i="4"/>
  <c r="BV52" i="4"/>
  <c r="J52" i="4"/>
  <c r="AI51" i="4"/>
  <c r="BH50" i="4"/>
  <c r="BY49" i="4"/>
  <c r="M49" i="4"/>
  <c r="AT48" i="4"/>
  <c r="BS47" i="4"/>
  <c r="G47" i="4"/>
  <c r="AN46" i="4"/>
  <c r="BU45" i="4"/>
  <c r="I45" i="4"/>
  <c r="AH44" i="4"/>
  <c r="BG43" i="4"/>
  <c r="CF42" i="4"/>
  <c r="T42" i="4"/>
  <c r="AK41" i="4"/>
  <c r="BR40" i="4"/>
  <c r="F40" i="4"/>
  <c r="AE39" i="4"/>
  <c r="BL38" i="4"/>
  <c r="CS37" i="4"/>
  <c r="AG37" i="4"/>
  <c r="BF36" i="4"/>
  <c r="CE35" i="4"/>
  <c r="S35" i="4"/>
  <c r="AR34" i="4"/>
  <c r="BI33" i="4"/>
  <c r="CP32" i="4"/>
  <c r="AD32" i="4"/>
  <c r="BC31" i="4"/>
  <c r="D62" i="6"/>
  <c r="E65" i="8"/>
  <c r="G61" i="5"/>
  <c r="D7" i="12"/>
  <c r="L75" i="5"/>
  <c r="M11" i="15"/>
  <c r="D42" i="6"/>
  <c r="G15" i="5"/>
  <c r="CD72" i="4"/>
  <c r="AI63" i="4"/>
  <c r="AB54" i="4"/>
  <c r="L46" i="4"/>
  <c r="AX40" i="4"/>
  <c r="AT36" i="4"/>
  <c r="BU33" i="4"/>
  <c r="CF30" i="4"/>
  <c r="F28" i="4"/>
  <c r="AG25" i="4"/>
  <c r="AR22" i="4"/>
  <c r="BC19" i="4"/>
  <c r="CD16" i="4"/>
  <c r="CG13" i="4"/>
  <c r="O11" i="4"/>
  <c r="AP8" i="4"/>
  <c r="C121" i="1"/>
  <c r="BC58" i="4"/>
  <c r="CD55" i="4"/>
  <c r="D51" i="9"/>
  <c r="G55" i="6"/>
  <c r="G17" i="5"/>
  <c r="BS74" i="4"/>
  <c r="I72" i="4"/>
  <c r="T69" i="4"/>
  <c r="AE66" i="4"/>
  <c r="BF63" i="4"/>
  <c r="BI60" i="4"/>
  <c r="N67" i="7"/>
  <c r="S60" i="5"/>
  <c r="AB76" i="4"/>
  <c r="AM73" i="4"/>
  <c r="BN70" i="4"/>
  <c r="BQ67" i="4"/>
  <c r="CR64" i="4"/>
  <c r="Z62" i="4"/>
  <c r="AC59" i="4"/>
  <c r="BD56" i="4"/>
  <c r="BW53" i="4"/>
  <c r="CH50" i="4"/>
  <c r="AN48" i="4"/>
  <c r="BU47" i="4"/>
  <c r="I47" i="4"/>
  <c r="AH46" i="4"/>
  <c r="BG45" i="4"/>
  <c r="CF44" i="4"/>
  <c r="T44" i="4"/>
  <c r="AK43" i="4"/>
  <c r="BR42" i="4"/>
  <c r="F42" i="4"/>
  <c r="AE41" i="4"/>
  <c r="BL40" i="4"/>
  <c r="CS39" i="4"/>
  <c r="AG39" i="4"/>
  <c r="BF38" i="4"/>
  <c r="CE37" i="4"/>
  <c r="S37" i="4"/>
  <c r="AR36" i="4"/>
  <c r="BI35" i="4"/>
  <c r="CP34" i="4"/>
  <c r="AD34" i="4"/>
  <c r="BC33" i="4"/>
  <c r="CJ32" i="4"/>
  <c r="X32" i="4"/>
  <c r="BE31" i="4"/>
  <c r="CD30" i="4"/>
  <c r="R30" i="4"/>
  <c r="AQ29" i="4"/>
  <c r="BP28" i="4"/>
  <c r="CG27" i="4"/>
  <c r="U27" i="4"/>
  <c r="BB26" i="4"/>
  <c r="CA25" i="4"/>
  <c r="O25" i="4"/>
  <c r="AV24" i="4"/>
  <c r="CC23" i="4"/>
  <c r="Q23" i="4"/>
  <c r="AP22" i="4"/>
  <c r="BO21" i="4"/>
  <c r="CN20" i="4"/>
  <c r="AB20" i="4"/>
  <c r="AS19" i="4"/>
  <c r="BZ18" i="4"/>
  <c r="N18" i="4"/>
  <c r="AM17" i="4"/>
  <c r="BT16" i="4"/>
  <c r="H16" i="4"/>
  <c r="AO15" i="4"/>
  <c r="BN14" i="4"/>
  <c r="CM13" i="4"/>
  <c r="AA13" i="4"/>
  <c r="AZ12" i="4"/>
  <c r="BQ11" i="4"/>
  <c r="E11" i="4"/>
  <c r="AL10" i="4"/>
  <c r="BK9" i="4"/>
  <c r="CR8" i="4"/>
  <c r="AF8" i="4"/>
  <c r="BM7" i="4"/>
  <c r="D69" i="2"/>
  <c r="E115" i="1"/>
  <c r="C106" i="1"/>
  <c r="E85" i="1"/>
  <c r="C76" i="1"/>
  <c r="E60" i="1"/>
  <c r="E52" i="1"/>
  <c r="C43" i="1"/>
  <c r="E9" i="1"/>
  <c r="BV45" i="4"/>
  <c r="AQ44" i="4"/>
  <c r="L43" i="4"/>
  <c r="BR41" i="4"/>
  <c r="AU40" i="4"/>
  <c r="X39" i="4"/>
  <c r="AX37" i="4"/>
  <c r="F16" i="12"/>
  <c r="E62" i="8"/>
  <c r="I67" i="7"/>
  <c r="I35" i="7"/>
  <c r="H72" i="6"/>
  <c r="F22" i="6"/>
  <c r="H62" i="5"/>
  <c r="E47" i="5"/>
  <c r="G25" i="5"/>
  <c r="J8" i="5"/>
  <c r="AI76" i="4"/>
  <c r="BH75" i="4"/>
  <c r="BY74" i="4"/>
  <c r="M74" i="4"/>
  <c r="AT73" i="4"/>
  <c r="BS72" i="4"/>
  <c r="G72" i="4"/>
  <c r="AN71" i="4"/>
  <c r="BU70" i="4"/>
  <c r="I70" i="4"/>
  <c r="AH69" i="4"/>
  <c r="BG68" i="4"/>
  <c r="CF67" i="4"/>
  <c r="T67" i="4"/>
  <c r="AK66" i="4"/>
  <c r="BR65" i="4"/>
  <c r="F65" i="4"/>
  <c r="AE64" i="4"/>
  <c r="BL63" i="4"/>
  <c r="CS62" i="4"/>
  <c r="AG62" i="4"/>
  <c r="BF61" i="4"/>
  <c r="CE60" i="4"/>
  <c r="S60" i="4"/>
  <c r="AR59" i="4"/>
  <c r="BI58" i="4"/>
  <c r="CP57" i="4"/>
  <c r="AD57" i="4"/>
  <c r="BC56" i="4"/>
  <c r="CJ55" i="4"/>
  <c r="X55" i="4"/>
  <c r="BE54" i="4"/>
  <c r="CD53" i="4"/>
  <c r="R53" i="4"/>
  <c r="AQ52" i="4"/>
  <c r="BP51" i="4"/>
  <c r="CG50" i="4"/>
  <c r="M50" i="4"/>
  <c r="AT49" i="4"/>
  <c r="BS48" i="4"/>
  <c r="G48" i="4"/>
  <c r="AN47" i="4"/>
  <c r="BU46" i="4"/>
  <c r="AX45" i="4"/>
  <c r="CN43" i="4"/>
  <c r="AK42" i="4"/>
  <c r="CA40" i="4"/>
  <c r="AN39" i="4"/>
  <c r="AG38" i="4"/>
  <c r="J37" i="4"/>
  <c r="E13" i="12"/>
  <c r="I52" i="7"/>
  <c r="I20" i="7"/>
  <c r="E40" i="6"/>
  <c r="M70" i="5"/>
  <c r="P53" i="5"/>
  <c r="F35" i="5"/>
  <c r="O16" i="5"/>
  <c r="BF76" i="4"/>
  <c r="CE75" i="4"/>
  <c r="S75" i="4"/>
  <c r="AR74" i="4"/>
  <c r="BI73" i="4"/>
  <c r="CP72" i="4"/>
  <c r="AD72" i="4"/>
  <c r="BC71" i="4"/>
  <c r="CJ70" i="4"/>
  <c r="X70" i="4"/>
  <c r="BE69" i="4"/>
  <c r="CD68" i="4"/>
  <c r="R68" i="4"/>
  <c r="AQ67" i="4"/>
  <c r="BP66" i="4"/>
  <c r="CG65" i="4"/>
  <c r="U65" i="4"/>
  <c r="BB64" i="4"/>
  <c r="CA63" i="4"/>
  <c r="O63" i="4"/>
  <c r="AV62" i="4"/>
  <c r="CC61" i="4"/>
  <c r="Q61" i="4"/>
  <c r="AP60" i="4"/>
  <c r="BO59" i="4"/>
  <c r="CN58" i="4"/>
  <c r="AB58" i="4"/>
  <c r="AS57" i="4"/>
  <c r="BZ56" i="4"/>
  <c r="N56" i="4"/>
  <c r="AM55" i="4"/>
  <c r="BT54" i="4"/>
  <c r="H54" i="4"/>
  <c r="AO53" i="4"/>
  <c r="BN52" i="4"/>
  <c r="CM51" i="4"/>
  <c r="AA51" i="4"/>
  <c r="AZ50" i="4"/>
  <c r="BQ49" i="4"/>
  <c r="E49" i="4"/>
  <c r="AL48" i="4"/>
  <c r="BK47" i="4"/>
  <c r="CR46" i="4"/>
  <c r="AF46" i="4"/>
  <c r="BM45" i="4"/>
  <c r="CT44" i="4"/>
  <c r="Z44" i="4"/>
  <c r="AY43" i="4"/>
  <c r="BX42" i="4"/>
  <c r="L42" i="4"/>
  <c r="AC41" i="4"/>
  <c r="BJ40" i="4"/>
  <c r="CQ39" i="4"/>
  <c r="W39" i="4"/>
  <c r="BD38" i="4"/>
  <c r="CK37" i="4"/>
  <c r="Y37" i="4"/>
  <c r="AX36" i="4"/>
  <c r="BW35" i="4"/>
  <c r="K35" i="4"/>
  <c r="AJ34" i="4"/>
  <c r="BA33" i="4"/>
  <c r="CH32" i="4"/>
  <c r="V32" i="4"/>
  <c r="AU31" i="4"/>
  <c r="M65" i="5"/>
  <c r="E19" i="8"/>
  <c r="H50" i="5"/>
  <c r="D69" i="8"/>
  <c r="H63" i="5"/>
  <c r="E51" i="12"/>
  <c r="H14" i="6"/>
  <c r="K65" i="14"/>
  <c r="AQ71" i="4"/>
  <c r="T62" i="4"/>
  <c r="E53" i="4"/>
  <c r="AC45" i="4"/>
  <c r="BW39" i="4"/>
  <c r="V36" i="4"/>
  <c r="AW33" i="4"/>
  <c r="BH30" i="4"/>
  <c r="BS27" i="4"/>
  <c r="I25" i="4"/>
  <c r="T22" i="4"/>
  <c r="AE19" i="4"/>
  <c r="BF16" i="4"/>
  <c r="BI13" i="4"/>
  <c r="CJ10" i="4"/>
  <c r="R8" i="4"/>
  <c r="E112" i="1"/>
  <c r="AE58" i="4"/>
  <c r="BF55" i="4"/>
  <c r="E72" i="8"/>
  <c r="H32" i="6"/>
  <c r="F12" i="5"/>
  <c r="AU74" i="4"/>
  <c r="BV71" i="4"/>
  <c r="BY68" i="4"/>
  <c r="G66" i="4"/>
  <c r="AH63" i="4"/>
  <c r="AK60" i="4"/>
  <c r="D53" i="7"/>
  <c r="R55" i="5"/>
  <c r="CG75" i="4"/>
  <c r="O73" i="4"/>
  <c r="AP70" i="4"/>
  <c r="AS67" i="4"/>
  <c r="BT64" i="4"/>
  <c r="CM61" i="4"/>
  <c r="E59" i="4"/>
  <c r="AF56" i="4"/>
  <c r="AY53" i="4"/>
  <c r="BJ50" i="4"/>
  <c r="AF48" i="4"/>
  <c r="BM47" i="4"/>
  <c r="CT46" i="4"/>
  <c r="Z46" i="4"/>
  <c r="AY45" i="4"/>
  <c r="BX44" i="4"/>
  <c r="L44" i="4"/>
  <c r="AC43" i="4"/>
  <c r="BJ42" i="4"/>
  <c r="CQ41" i="4"/>
  <c r="W41" i="4"/>
  <c r="BD40" i="4"/>
  <c r="CK39" i="4"/>
  <c r="Y39" i="4"/>
  <c r="AX38" i="4"/>
  <c r="BW37" i="4"/>
  <c r="K37" i="4"/>
  <c r="AJ36" i="4"/>
  <c r="BA35" i="4"/>
  <c r="CH34" i="4"/>
  <c r="V34" i="4"/>
  <c r="AU33" i="4"/>
  <c r="CB32" i="4"/>
  <c r="P32" i="4"/>
  <c r="AW31" i="4"/>
  <c r="BV30" i="4"/>
  <c r="J30" i="4"/>
  <c r="AI29" i="4"/>
  <c r="BH28" i="4"/>
  <c r="BY27" i="4"/>
  <c r="M27" i="4"/>
  <c r="AT26" i="4"/>
  <c r="BS25" i="4"/>
  <c r="G25" i="4"/>
  <c r="AN24" i="4"/>
  <c r="BU23" i="4"/>
  <c r="I23" i="4"/>
  <c r="AH22" i="4"/>
  <c r="BG21" i="4"/>
  <c r="CF20" i="4"/>
  <c r="T20" i="4"/>
  <c r="AK19" i="4"/>
  <c r="BR18" i="4"/>
  <c r="F18" i="4"/>
  <c r="AE17" i="4"/>
  <c r="BL16" i="4"/>
  <c r="CS15" i="4"/>
  <c r="AG15" i="4"/>
  <c r="BF14" i="4"/>
  <c r="CE13" i="4"/>
  <c r="S13" i="4"/>
  <c r="AR12" i="4"/>
  <c r="BI11" i="4"/>
  <c r="CP10" i="4"/>
  <c r="AD10" i="4"/>
  <c r="BC9" i="4"/>
  <c r="CJ8" i="4"/>
  <c r="X8" i="4"/>
  <c r="BE7" i="4"/>
  <c r="D61" i="2"/>
  <c r="C113" i="1"/>
  <c r="C105" i="1"/>
  <c r="E84" i="1"/>
  <c r="E67" i="1"/>
  <c r="E59" i="1"/>
  <c r="E51" i="1"/>
  <c r="C42" i="1"/>
  <c r="E8" i="1"/>
  <c r="BF45" i="4"/>
  <c r="AA44" i="4"/>
  <c r="BY42" i="4"/>
  <c r="BB41" i="4"/>
  <c r="AE40" i="4"/>
  <c r="H39" i="4"/>
  <c r="AH37" i="4"/>
  <c r="D62" i="11"/>
  <c r="E54" i="8"/>
  <c r="J62" i="7"/>
  <c r="J30" i="7"/>
  <c r="D68" i="6"/>
  <c r="E13" i="6"/>
  <c r="T58" i="5"/>
  <c r="D42" i="5"/>
  <c r="M23" i="5"/>
  <c r="CM76" i="4"/>
  <c r="AA76" i="4"/>
  <c r="AZ75" i="4"/>
  <c r="BQ74" i="4"/>
  <c r="E74" i="4"/>
  <c r="AL73" i="4"/>
  <c r="BK72" i="4"/>
  <c r="CR71" i="4"/>
  <c r="AF71" i="4"/>
  <c r="BM70" i="4"/>
  <c r="CT69" i="4"/>
  <c r="Z69" i="4"/>
  <c r="AY68" i="4"/>
  <c r="BX67" i="4"/>
  <c r="L67" i="4"/>
  <c r="AC66" i="4"/>
  <c r="BJ65" i="4"/>
  <c r="CQ64" i="4"/>
  <c r="W64" i="4"/>
  <c r="BD63" i="4"/>
  <c r="CK62" i="4"/>
  <c r="Y62" i="4"/>
  <c r="AX61" i="4"/>
  <c r="BW60" i="4"/>
  <c r="K60" i="4"/>
  <c r="AJ59" i="4"/>
  <c r="BA58" i="4"/>
  <c r="CH57" i="4"/>
  <c r="V57" i="4"/>
  <c r="AU56" i="4"/>
  <c r="CB55" i="4"/>
  <c r="P55" i="4"/>
  <c r="AW54" i="4"/>
  <c r="BV53" i="4"/>
  <c r="J53" i="4"/>
  <c r="AI52" i="4"/>
  <c r="BH51" i="4"/>
  <c r="BY50" i="4"/>
  <c r="E50" i="4"/>
  <c r="AL49" i="4"/>
  <c r="BK48" i="4"/>
  <c r="CR47" i="4"/>
  <c r="AF47" i="4"/>
  <c r="BM46" i="4"/>
  <c r="AH45" i="4"/>
  <c r="BP43" i="4"/>
  <c r="M42" i="4"/>
  <c r="BK40" i="4"/>
  <c r="P39" i="4"/>
  <c r="Q38" i="4"/>
  <c r="CM36" i="4"/>
  <c r="D58" i="11"/>
  <c r="J47" i="7"/>
  <c r="J15" i="7"/>
  <c r="H35" i="6"/>
  <c r="S68" i="5"/>
  <c r="I50" i="5"/>
  <c r="L33" i="5"/>
  <c r="H13" i="5"/>
  <c r="AX76" i="4"/>
  <c r="BW75" i="4"/>
  <c r="K75" i="4"/>
  <c r="AJ74" i="4"/>
  <c r="BA73" i="4"/>
  <c r="CH72" i="4"/>
  <c r="V72" i="4"/>
  <c r="AU71" i="4"/>
  <c r="CB70" i="4"/>
  <c r="P70" i="4"/>
  <c r="AW69" i="4"/>
  <c r="BV68" i="4"/>
  <c r="J68" i="4"/>
  <c r="AI67" i="4"/>
  <c r="BH66" i="4"/>
  <c r="BY65" i="4"/>
  <c r="M65" i="4"/>
  <c r="AT64" i="4"/>
  <c r="BS63" i="4"/>
  <c r="G63" i="4"/>
  <c r="AN62" i="4"/>
  <c r="BU61" i="4"/>
  <c r="I61" i="4"/>
  <c r="AH60" i="4"/>
  <c r="BG59" i="4"/>
  <c r="CF58" i="4"/>
  <c r="T58" i="4"/>
  <c r="AK57" i="4"/>
  <c r="BR56" i="4"/>
  <c r="F56" i="4"/>
  <c r="AE55" i="4"/>
  <c r="BL54" i="4"/>
  <c r="CS53" i="4"/>
  <c r="AG53" i="4"/>
  <c r="BF52" i="4"/>
  <c r="CE51" i="4"/>
  <c r="S51" i="4"/>
  <c r="AR50" i="4"/>
  <c r="BI49" i="4"/>
  <c r="CP48" i="4"/>
  <c r="AD48" i="4"/>
  <c r="BC47" i="4"/>
  <c r="CJ46" i="4"/>
  <c r="X46" i="4"/>
  <c r="BE45" i="4"/>
  <c r="CD44" i="4"/>
  <c r="R44" i="4"/>
  <c r="AQ43" i="4"/>
  <c r="BP42" i="4"/>
  <c r="CG41" i="4"/>
  <c r="U41" i="4"/>
  <c r="BB40" i="4"/>
  <c r="CA39" i="4"/>
  <c r="O39" i="4"/>
  <c r="AV38" i="4"/>
  <c r="CC37" i="4"/>
  <c r="Q37" i="4"/>
  <c r="AP36" i="4"/>
  <c r="BO35" i="4"/>
  <c r="CN34" i="4"/>
  <c r="AB34" i="4"/>
  <c r="AS33" i="4"/>
  <c r="BZ32" i="4"/>
  <c r="N32" i="4"/>
  <c r="AM31" i="4"/>
  <c r="J34" i="5"/>
  <c r="N62" i="7"/>
  <c r="R36" i="5"/>
  <c r="D29" i="8"/>
  <c r="O50" i="5"/>
  <c r="D15" i="11"/>
  <c r="J70" i="5"/>
  <c r="J31" i="7"/>
  <c r="CG69" i="4"/>
  <c r="E61" i="4"/>
  <c r="F52" i="4"/>
  <c r="BJ44" i="4"/>
  <c r="K39" i="4"/>
  <c r="BS35" i="4"/>
  <c r="I33" i="4"/>
  <c r="T30" i="4"/>
  <c r="AE27" i="4"/>
  <c r="BF24" i="4"/>
  <c r="BI21" i="4"/>
  <c r="CJ18" i="4"/>
  <c r="R16" i="4"/>
  <c r="U13" i="4"/>
  <c r="AV10" i="4"/>
  <c r="BO7" i="4"/>
  <c r="E107" i="1"/>
  <c r="CJ57" i="4"/>
  <c r="R55" i="4"/>
  <c r="E32" i="8"/>
  <c r="L74" i="5"/>
  <c r="BY76" i="4"/>
  <c r="G74" i="4"/>
  <c r="AH71" i="4"/>
  <c r="AK68" i="4"/>
  <c r="BL65" i="4"/>
  <c r="CE62" i="4"/>
  <c r="CP59" i="4"/>
  <c r="N35" i="7"/>
  <c r="I42" i="5"/>
  <c r="AS75" i="4"/>
  <c r="BT72" i="4"/>
  <c r="CM69" i="4"/>
  <c r="E67" i="4"/>
  <c r="AF64" i="4"/>
  <c r="AY61" i="4"/>
  <c r="BJ58" i="4"/>
  <c r="CK55" i="4"/>
  <c r="K53" i="4"/>
  <c r="V50" i="4"/>
  <c r="X48" i="4"/>
  <c r="BE47" i="4"/>
  <c r="CD46" i="4"/>
  <c r="R46" i="4"/>
  <c r="AQ45" i="4"/>
  <c r="BP44" i="4"/>
  <c r="CG43" i="4"/>
  <c r="U43" i="4"/>
  <c r="BB42" i="4"/>
  <c r="CA41" i="4"/>
  <c r="O41" i="4"/>
  <c r="AV40" i="4"/>
  <c r="CC39" i="4"/>
  <c r="Q39" i="4"/>
  <c r="AP38" i="4"/>
  <c r="BO37" i="4"/>
  <c r="CN36" i="4"/>
  <c r="AB36" i="4"/>
  <c r="AS35" i="4"/>
  <c r="BZ34" i="4"/>
  <c r="N34" i="4"/>
  <c r="AM33" i="4"/>
  <c r="BT32" i="4"/>
  <c r="H32" i="4"/>
  <c r="AO31" i="4"/>
  <c r="BN30" i="4"/>
  <c r="CM29" i="4"/>
  <c r="AA29" i="4"/>
  <c r="AZ28" i="4"/>
  <c r="BQ27" i="4"/>
  <c r="E27" i="4"/>
  <c r="AL26" i="4"/>
  <c r="BK25" i="4"/>
  <c r="CR24" i="4"/>
  <c r="AF24" i="4"/>
  <c r="BM23" i="4"/>
  <c r="CT22" i="4"/>
  <c r="Z22" i="4"/>
  <c r="AY21" i="4"/>
  <c r="BX20" i="4"/>
  <c r="L20" i="4"/>
  <c r="AC19" i="4"/>
  <c r="BJ18" i="4"/>
  <c r="CQ17" i="4"/>
  <c r="W17" i="4"/>
  <c r="BD16" i="4"/>
  <c r="CK15" i="4"/>
  <c r="Y15" i="4"/>
  <c r="AX14" i="4"/>
  <c r="BW13" i="4"/>
  <c r="K13" i="4"/>
  <c r="AJ12" i="4"/>
  <c r="BA11" i="4"/>
  <c r="CH10" i="4"/>
  <c r="V10" i="4"/>
  <c r="AU9" i="4"/>
  <c r="CB8" i="4"/>
  <c r="P8" i="4"/>
  <c r="AW7" i="4"/>
  <c r="D53" i="2"/>
  <c r="C112" i="1"/>
  <c r="E91" i="1"/>
  <c r="E83" i="1"/>
  <c r="E66" i="1"/>
  <c r="E58" i="1"/>
  <c r="C49" i="1"/>
  <c r="C41" i="1"/>
  <c r="E7" i="1"/>
  <c r="AP45" i="4"/>
  <c r="K44" i="4"/>
  <c r="BI42" i="4"/>
  <c r="AT41" i="4"/>
  <c r="O40" i="4"/>
  <c r="CS38" i="4"/>
  <c r="CE36" i="4"/>
  <c r="D30" i="11"/>
  <c r="E46" i="8"/>
  <c r="D60" i="7"/>
  <c r="D28" i="7"/>
  <c r="G63" i="6"/>
  <c r="H8" i="6"/>
  <c r="G57" i="5"/>
  <c r="J40" i="5"/>
  <c r="S21" i="5"/>
  <c r="CE76" i="4"/>
  <c r="S76" i="4"/>
  <c r="AR75" i="4"/>
  <c r="BI74" i="4"/>
  <c r="CP73" i="4"/>
  <c r="AD73" i="4"/>
  <c r="BC72" i="4"/>
  <c r="CJ71" i="4"/>
  <c r="X71" i="4"/>
  <c r="BE70" i="4"/>
  <c r="CD69" i="4"/>
  <c r="R69" i="4"/>
  <c r="AQ68" i="4"/>
  <c r="BP67" i="4"/>
  <c r="CG66" i="4"/>
  <c r="U66" i="4"/>
  <c r="BB65" i="4"/>
  <c r="CA64" i="4"/>
  <c r="O64" i="4"/>
  <c r="AV63" i="4"/>
  <c r="CC62" i="4"/>
  <c r="Q62" i="4"/>
  <c r="AP61" i="4"/>
  <c r="BO60" i="4"/>
  <c r="CN59" i="4"/>
  <c r="AB59" i="4"/>
  <c r="AS58" i="4"/>
  <c r="BZ57" i="4"/>
  <c r="N57" i="4"/>
  <c r="AM56" i="4"/>
  <c r="BT55" i="4"/>
  <c r="H55" i="4"/>
  <c r="AO54" i="4"/>
  <c r="BN53" i="4"/>
  <c r="CM52" i="4"/>
  <c r="AA52" i="4"/>
  <c r="AZ51" i="4"/>
  <c r="BQ50" i="4"/>
  <c r="CP49" i="4"/>
  <c r="AD49" i="4"/>
  <c r="BC48" i="4"/>
  <c r="CJ47" i="4"/>
  <c r="X47" i="4"/>
  <c r="AW46" i="4"/>
  <c r="R45" i="4"/>
  <c r="AZ43" i="4"/>
  <c r="CP41" i="4"/>
  <c r="AM40" i="4"/>
  <c r="CK38" i="4"/>
  <c r="CT37" i="4"/>
  <c r="BW36" i="4"/>
  <c r="D26" i="11"/>
  <c r="D45" i="7"/>
  <c r="D13" i="7"/>
  <c r="D31" i="6"/>
  <c r="F67" i="5"/>
  <c r="O48" i="5"/>
  <c r="R31" i="5"/>
  <c r="T9" i="5"/>
  <c r="AP76" i="4"/>
  <c r="BO75" i="4"/>
  <c r="CN74" i="4"/>
  <c r="AB74" i="4"/>
  <c r="AS73" i="4"/>
  <c r="BZ72" i="4"/>
  <c r="N72" i="4"/>
  <c r="AM71" i="4"/>
  <c r="BT70" i="4"/>
  <c r="H70" i="4"/>
  <c r="AO69" i="4"/>
  <c r="BN68" i="4"/>
  <c r="CM67" i="4"/>
  <c r="AA67" i="4"/>
  <c r="AZ66" i="4"/>
  <c r="BQ65" i="4"/>
  <c r="E65" i="4"/>
  <c r="AL64" i="4"/>
  <c r="BK63" i="4"/>
  <c r="CR62" i="4"/>
  <c r="AF62" i="4"/>
  <c r="BM61" i="4"/>
  <c r="CT60" i="4"/>
  <c r="Z60" i="4"/>
  <c r="AY59" i="4"/>
  <c r="BX58" i="4"/>
  <c r="L58" i="4"/>
  <c r="AC57" i="4"/>
  <c r="BJ56" i="4"/>
  <c r="CQ55" i="4"/>
  <c r="W55" i="4"/>
  <c r="BD54" i="4"/>
  <c r="CK53" i="4"/>
  <c r="Y53" i="4"/>
  <c r="AX52" i="4"/>
  <c r="BW51" i="4"/>
  <c r="K51" i="4"/>
  <c r="AJ50" i="4"/>
  <c r="BA49" i="4"/>
  <c r="CH48" i="4"/>
  <c r="V48" i="4"/>
  <c r="AU47" i="4"/>
  <c r="CB46" i="4"/>
  <c r="P46" i="4"/>
  <c r="AW45" i="4"/>
  <c r="BV44" i="4"/>
  <c r="J44" i="4"/>
  <c r="AI43" i="4"/>
  <c r="BH42" i="4"/>
  <c r="BY41" i="4"/>
  <c r="M41" i="4"/>
  <c r="AT40" i="4"/>
  <c r="BS39" i="4"/>
  <c r="G39" i="4"/>
  <c r="AN38" i="4"/>
  <c r="BU37" i="4"/>
  <c r="I37" i="4"/>
  <c r="AH36" i="4"/>
  <c r="BG35" i="4"/>
  <c r="CF34" i="4"/>
  <c r="T34" i="4"/>
  <c r="AK33" i="4"/>
  <c r="BR32" i="4"/>
  <c r="F32" i="4"/>
  <c r="Q54" i="20"/>
  <c r="G41" i="7"/>
  <c r="F24" i="5"/>
  <c r="I66" i="7"/>
  <c r="P39" i="5"/>
  <c r="N76" i="7"/>
  <c r="E61" i="5"/>
  <c r="D15" i="6"/>
  <c r="CH68" i="4"/>
  <c r="CA59" i="4"/>
  <c r="CJ50" i="4"/>
  <c r="CQ43" i="4"/>
  <c r="AJ38" i="4"/>
  <c r="AU35" i="4"/>
  <c r="BV32" i="4"/>
  <c r="BY29" i="4"/>
  <c r="G27" i="4"/>
  <c r="AH24" i="4"/>
  <c r="AK21" i="4"/>
  <c r="BL18" i="4"/>
  <c r="CE15" i="4"/>
  <c r="CP12" i="4"/>
  <c r="X10" i="4"/>
  <c r="AQ7" i="4"/>
  <c r="C103" i="1"/>
  <c r="BL57" i="4"/>
  <c r="CE54" i="4"/>
  <c r="E8" i="8"/>
  <c r="D66" i="5"/>
  <c r="BA76" i="4"/>
  <c r="CB73" i="4"/>
  <c r="D74" i="12"/>
  <c r="J18" i="7"/>
  <c r="G13" i="5"/>
  <c r="G44" i="7"/>
  <c r="G26" i="5"/>
  <c r="G55" i="7"/>
  <c r="H52" i="5"/>
  <c r="D41" i="5"/>
  <c r="BS67" i="4"/>
  <c r="BT58" i="4"/>
  <c r="CK49" i="4"/>
  <c r="W43" i="4"/>
  <c r="BY37" i="4"/>
  <c r="G35" i="4"/>
  <c r="AH32" i="4"/>
  <c r="AK29" i="4"/>
  <c r="BL26" i="4"/>
  <c r="CE23" i="4"/>
  <c r="CP20" i="4"/>
  <c r="X18" i="4"/>
  <c r="AQ15" i="4"/>
  <c r="BB12" i="4"/>
  <c r="CC9" i="4"/>
  <c r="D71" i="2"/>
  <c r="C74" i="1"/>
  <c r="X57" i="4"/>
  <c r="AQ54" i="4"/>
  <c r="F58" i="7"/>
  <c r="H54" i="5"/>
  <c r="M76" i="4"/>
  <c r="AN73" i="4"/>
  <c r="BG70" i="4"/>
  <c r="BR67" i="4"/>
  <c r="CS64" i="4"/>
  <c r="S62" i="4"/>
  <c r="AD59" i="4"/>
  <c r="E64" i="6"/>
  <c r="L25" i="5"/>
  <c r="BZ74" i="4"/>
  <c r="H72" i="4"/>
  <c r="AA69" i="4"/>
  <c r="AL66" i="4"/>
  <c r="BM63" i="4"/>
  <c r="BX60" i="4"/>
  <c r="CQ57" i="4"/>
  <c r="Y55" i="4"/>
  <c r="AJ52" i="4"/>
  <c r="AU49" i="4"/>
  <c r="H48" i="4"/>
  <c r="AO47" i="4"/>
  <c r="BN46" i="4"/>
  <c r="CM45" i="4"/>
  <c r="AA45" i="4"/>
  <c r="AZ44" i="4"/>
  <c r="BQ43" i="4"/>
  <c r="E43" i="4"/>
  <c r="AL42" i="4"/>
  <c r="BK41" i="4"/>
  <c r="CR40" i="4"/>
  <c r="AF40" i="4"/>
  <c r="BM39" i="4"/>
  <c r="CT38" i="4"/>
  <c r="Z38" i="4"/>
  <c r="AY37" i="4"/>
  <c r="BX36" i="4"/>
  <c r="L36" i="4"/>
  <c r="AC35" i="4"/>
  <c r="BJ34" i="4"/>
  <c r="CQ33" i="4"/>
  <c r="W33" i="4"/>
  <c r="BD32" i="4"/>
  <c r="CK31" i="4"/>
  <c r="Y31" i="4"/>
  <c r="AX30" i="4"/>
  <c r="BW29" i="4"/>
  <c r="K29" i="4"/>
  <c r="AJ28" i="4"/>
  <c r="BA27" i="4"/>
  <c r="CH26" i="4"/>
  <c r="V26" i="4"/>
  <c r="AU25" i="4"/>
  <c r="CB24" i="4"/>
  <c r="P24" i="4"/>
  <c r="AW23" i="4"/>
  <c r="BV22" i="4"/>
  <c r="J22" i="4"/>
  <c r="AI21" i="4"/>
  <c r="BH20" i="4"/>
  <c r="BY19" i="4"/>
  <c r="M19" i="4"/>
  <c r="AT18" i="4"/>
  <c r="BS17" i="4"/>
  <c r="G17" i="4"/>
  <c r="AN16" i="4"/>
  <c r="BU15" i="4"/>
  <c r="I15" i="4"/>
  <c r="AH14" i="4"/>
  <c r="BG13" i="4"/>
  <c r="CF12" i="4"/>
  <c r="T12" i="4"/>
  <c r="AK11" i="4"/>
  <c r="BR10" i="4"/>
  <c r="F10" i="4"/>
  <c r="AE9" i="4"/>
  <c r="BL8" i="4"/>
  <c r="CS7" i="4"/>
  <c r="AG7" i="4"/>
  <c r="D37" i="2"/>
  <c r="C110" i="1"/>
  <c r="E89" i="1"/>
  <c r="E81" i="1"/>
  <c r="E64" i="1"/>
  <c r="E56" i="1"/>
  <c r="C47" i="1"/>
  <c r="E30" i="1"/>
  <c r="BE46" i="4"/>
  <c r="J45" i="4"/>
  <c r="BX43" i="4"/>
  <c r="AC42" i="4"/>
  <c r="N41" i="4"/>
  <c r="CB39" i="4"/>
  <c r="Y38" i="4"/>
  <c r="AQ36" i="4"/>
  <c r="D47" i="9"/>
  <c r="E30" i="8"/>
  <c r="F50" i="7"/>
  <c r="F18" i="7"/>
  <c r="E45" i="6"/>
  <c r="J72" i="5"/>
  <c r="S53" i="5"/>
  <c r="I35" i="5"/>
  <c r="L18" i="5"/>
  <c r="BO76" i="4"/>
  <c r="CN75" i="4"/>
  <c r="AB75" i="4"/>
  <c r="AS74" i="4"/>
  <c r="BZ73" i="4"/>
  <c r="N73" i="4"/>
  <c r="AM72" i="4"/>
  <c r="BT71" i="4"/>
  <c r="H71" i="4"/>
  <c r="AO70" i="4"/>
  <c r="BN69" i="4"/>
  <c r="CM68" i="4"/>
  <c r="AA68" i="4"/>
  <c r="AZ67" i="4"/>
  <c r="BQ66" i="4"/>
  <c r="E66" i="4"/>
  <c r="AL65" i="4"/>
  <c r="BK64" i="4"/>
  <c r="CR63" i="4"/>
  <c r="AF63" i="4"/>
  <c r="BM62" i="4"/>
  <c r="CT61" i="4"/>
  <c r="Z61" i="4"/>
  <c r="AY60" i="4"/>
  <c r="BX59" i="4"/>
  <c r="L59" i="4"/>
  <c r="AC58" i="4"/>
  <c r="BJ57" i="4"/>
  <c r="CQ56" i="4"/>
  <c r="W56" i="4"/>
  <c r="BD55" i="4"/>
  <c r="CK54" i="4"/>
  <c r="Y54" i="4"/>
  <c r="AX53" i="4"/>
  <c r="BW52" i="4"/>
  <c r="K52" i="4"/>
  <c r="AJ51" i="4"/>
  <c r="BA50" i="4"/>
  <c r="BZ49" i="4"/>
  <c r="N49" i="4"/>
  <c r="AM48" i="4"/>
  <c r="BT47" i="4"/>
  <c r="H47" i="4"/>
  <c r="Y46" i="4"/>
  <c r="BO44" i="4"/>
  <c r="T43" i="4"/>
  <c r="BJ41" i="4"/>
  <c r="G40" i="4"/>
  <c r="BU38" i="4"/>
  <c r="BF37" i="4"/>
  <c r="AY36" i="4"/>
  <c r="F67" i="7"/>
  <c r="F35" i="7"/>
  <c r="H67" i="6"/>
  <c r="F17" i="6"/>
  <c r="R63" i="5"/>
  <c r="T41" i="5"/>
  <c r="D25" i="5"/>
  <c r="CT76" i="4"/>
  <c r="Z76" i="4"/>
  <c r="AY75" i="4"/>
  <c r="BX74" i="4"/>
  <c r="L74" i="4"/>
  <c r="AC73" i="4"/>
  <c r="BJ72" i="4"/>
  <c r="CQ71" i="4"/>
  <c r="W71" i="4"/>
  <c r="BD70" i="4"/>
  <c r="CK69" i="4"/>
  <c r="Y69" i="4"/>
  <c r="AX68" i="4"/>
  <c r="BW67" i="4"/>
  <c r="K67" i="4"/>
  <c r="AJ66" i="4"/>
  <c r="BA65" i="4"/>
  <c r="CH64" i="4"/>
  <c r="V64" i="4"/>
  <c r="AU63" i="4"/>
  <c r="CB62" i="4"/>
  <c r="P62" i="4"/>
  <c r="AW61" i="4"/>
  <c r="BV60" i="4"/>
  <c r="J60" i="4"/>
  <c r="AI59" i="4"/>
  <c r="BH58" i="4"/>
  <c r="BY57" i="4"/>
  <c r="M57" i="4"/>
  <c r="AT56" i="4"/>
  <c r="BS55" i="4"/>
  <c r="G55" i="4"/>
  <c r="AN54" i="4"/>
  <c r="BU53" i="4"/>
  <c r="I53" i="4"/>
  <c r="AH52" i="4"/>
  <c r="BG51" i="4"/>
  <c r="CF50" i="4"/>
  <c r="T50" i="4"/>
  <c r="AK49" i="4"/>
  <c r="BR48" i="4"/>
  <c r="F48" i="4"/>
  <c r="AE47" i="4"/>
  <c r="BL46" i="4"/>
  <c r="CS45" i="4"/>
  <c r="AG45" i="4"/>
  <c r="BF44" i="4"/>
  <c r="CE43" i="4"/>
  <c r="S43" i="4"/>
  <c r="AR42" i="4"/>
  <c r="BI41" i="4"/>
  <c r="CP40" i="4"/>
  <c r="AD40" i="4"/>
  <c r="BC39" i="4"/>
  <c r="CJ38" i="4"/>
  <c r="X38" i="4"/>
  <c r="BE37" i="4"/>
  <c r="CD36" i="4"/>
  <c r="R36" i="4"/>
  <c r="AQ35" i="4"/>
  <c r="BP34" i="4"/>
  <c r="CG33" i="4"/>
  <c r="U33" i="4"/>
  <c r="BB32" i="4"/>
  <c r="CA31" i="4"/>
  <c r="D74" i="17"/>
  <c r="BT66" i="4"/>
  <c r="AN26" i="4"/>
  <c r="E47" i="1"/>
  <c r="AI70" i="4"/>
  <c r="F59" i="4"/>
  <c r="CC71" i="4"/>
  <c r="AZ60" i="4"/>
  <c r="W49" i="4"/>
  <c r="CE45" i="4"/>
  <c r="CP42" i="4"/>
  <c r="X40" i="4"/>
  <c r="AQ37" i="4"/>
  <c r="BB34" i="4"/>
  <c r="CC31" i="4"/>
  <c r="CN28" i="4"/>
  <c r="N26" i="4"/>
  <c r="AO23" i="4"/>
  <c r="AZ20" i="4"/>
  <c r="BK17" i="4"/>
  <c r="CT14" i="4"/>
  <c r="L12" i="4"/>
  <c r="W9" i="4"/>
  <c r="D29" i="2"/>
  <c r="E63" i="1"/>
  <c r="AG46" i="4"/>
  <c r="CQ40" i="4"/>
  <c r="D31" i="9"/>
  <c r="H40" i="6"/>
  <c r="R16" i="5"/>
  <c r="AK74" i="4"/>
  <c r="BL71" i="4"/>
  <c r="CE68" i="4"/>
  <c r="CP65" i="4"/>
  <c r="X63" i="4"/>
  <c r="AQ60" i="4"/>
  <c r="BB57" i="4"/>
  <c r="CC54" i="4"/>
  <c r="CN51" i="4"/>
  <c r="F49" i="4"/>
  <c r="I46" i="4"/>
  <c r="CJ39" i="4"/>
  <c r="M64" i="7"/>
  <c r="E62" i="5"/>
  <c r="R76" i="4"/>
  <c r="U73" i="4"/>
  <c r="AV70" i="4"/>
  <c r="BO67" i="4"/>
  <c r="BZ64" i="4"/>
  <c r="H62" i="4"/>
  <c r="AA59" i="4"/>
  <c r="AL56" i="4"/>
  <c r="BM53" i="4"/>
  <c r="BX50" i="4"/>
  <c r="CQ47" i="4"/>
  <c r="Y45" i="4"/>
  <c r="AJ42" i="4"/>
  <c r="AU39" i="4"/>
  <c r="BV36" i="4"/>
  <c r="BY33" i="4"/>
  <c r="W31" i="4"/>
  <c r="BD30" i="4"/>
  <c r="CK29" i="4"/>
  <c r="Y29" i="4"/>
  <c r="AX28" i="4"/>
  <c r="BW27" i="4"/>
  <c r="K27" i="4"/>
  <c r="AJ26" i="4"/>
  <c r="BA25" i="4"/>
  <c r="CH24" i="4"/>
  <c r="V24" i="4"/>
  <c r="AU23" i="4"/>
  <c r="CB22" i="4"/>
  <c r="P22" i="4"/>
  <c r="AW21" i="4"/>
  <c r="BV20" i="4"/>
  <c r="J20" i="4"/>
  <c r="AI19" i="4"/>
  <c r="BH18" i="4"/>
  <c r="BY17" i="4"/>
  <c r="M17" i="4"/>
  <c r="AT16" i="4"/>
  <c r="BS15" i="4"/>
  <c r="G15" i="4"/>
  <c r="AN14" i="4"/>
  <c r="BU13" i="4"/>
  <c r="I13" i="4"/>
  <c r="AH12" i="4"/>
  <c r="BG11" i="4"/>
  <c r="CF10" i="4"/>
  <c r="T10" i="4"/>
  <c r="AK9" i="4"/>
  <c r="BR8" i="4"/>
  <c r="F8" i="4"/>
  <c r="AE7" i="4"/>
  <c r="D43" i="2"/>
  <c r="E98" i="1"/>
  <c r="C89" i="1"/>
  <c r="C81" i="1"/>
  <c r="C67" i="1"/>
  <c r="C59" i="1"/>
  <c r="C51" i="1"/>
  <c r="E19" i="1"/>
  <c r="C8" i="1"/>
  <c r="BF27" i="4"/>
  <c r="S26" i="4"/>
  <c r="BY24" i="4"/>
  <c r="CP23" i="4"/>
  <c r="BC22" i="4"/>
  <c r="AF21" i="4"/>
  <c r="BF19" i="4"/>
  <c r="K18" i="4"/>
  <c r="BI16" i="4"/>
  <c r="D59" i="9"/>
  <c r="E44" i="8"/>
  <c r="G69" i="7"/>
  <c r="G37" i="7"/>
  <c r="D76" i="6"/>
  <c r="E21" i="6"/>
  <c r="G65" i="5"/>
  <c r="J48" i="5"/>
  <c r="S29" i="5"/>
  <c r="I11" i="5"/>
  <c r="AW76" i="4"/>
  <c r="BV75" i="4"/>
  <c r="J75" i="4"/>
  <c r="AI74" i="4"/>
  <c r="BH73" i="4"/>
  <c r="BY72" i="4"/>
  <c r="M72" i="4"/>
  <c r="AT71" i="4"/>
  <c r="BS70" i="4"/>
  <c r="G70" i="4"/>
  <c r="AN69" i="4"/>
  <c r="BU68" i="4"/>
  <c r="I68" i="4"/>
  <c r="AH67" i="4"/>
  <c r="BG66" i="4"/>
  <c r="CF65" i="4"/>
  <c r="T65" i="4"/>
  <c r="AK64" i="4"/>
  <c r="BR63" i="4"/>
  <c r="F63" i="4"/>
  <c r="AE62" i="4"/>
  <c r="BL61" i="4"/>
  <c r="CS60" i="4"/>
  <c r="AG60" i="4"/>
  <c r="BF59" i="4"/>
  <c r="CE58" i="4"/>
  <c r="S58" i="4"/>
  <c r="AR57" i="4"/>
  <c r="BI56" i="4"/>
  <c r="CP55" i="4"/>
  <c r="AD55" i="4"/>
  <c r="BC54" i="4"/>
  <c r="CJ53" i="4"/>
  <c r="X53" i="4"/>
  <c r="BE52" i="4"/>
  <c r="CD51" i="4"/>
  <c r="R51" i="4"/>
  <c r="AQ50" i="4"/>
  <c r="BP49" i="4"/>
  <c r="CG48" i="4"/>
  <c r="U48" i="4"/>
  <c r="BB47" i="4"/>
  <c r="CA46" i="4"/>
  <c r="O46" i="4"/>
  <c r="AV45" i="4"/>
  <c r="CC44" i="4"/>
  <c r="Q44" i="4"/>
  <c r="AP43" i="4"/>
  <c r="BO42" i="4"/>
  <c r="CN41" i="4"/>
  <c r="AB41" i="4"/>
  <c r="AS40" i="4"/>
  <c r="BZ39" i="4"/>
  <c r="N39" i="4"/>
  <c r="AM38" i="4"/>
  <c r="BT37" i="4"/>
  <c r="H37" i="4"/>
  <c r="AO36" i="4"/>
  <c r="BN35" i="4"/>
  <c r="CM34" i="4"/>
  <c r="AA34" i="4"/>
  <c r="AZ33" i="4"/>
  <c r="BQ32" i="4"/>
  <c r="E32" i="4"/>
  <c r="AD31" i="4"/>
  <c r="BC30" i="4"/>
  <c r="CJ29" i="4"/>
  <c r="X29" i="4"/>
  <c r="AW28" i="4"/>
  <c r="R27" i="4"/>
  <c r="AZ25" i="4"/>
  <c r="BB23" i="4"/>
  <c r="G22" i="4"/>
  <c r="BM20" i="4"/>
  <c r="BN19" i="4"/>
  <c r="AI18" i="4"/>
  <c r="BQ16" i="4"/>
  <c r="D50" i="11"/>
  <c r="G54" i="7"/>
  <c r="G22" i="7"/>
  <c r="E48" i="6"/>
  <c r="S76" i="5"/>
  <c r="I58" i="5"/>
  <c r="L41" i="5"/>
  <c r="H21" i="5"/>
  <c r="CR76" i="4"/>
  <c r="AF76" i="4"/>
  <c r="BM75" i="4"/>
  <c r="CT74" i="4"/>
  <c r="Z74" i="4"/>
  <c r="AY73" i="4"/>
  <c r="BX72" i="4"/>
  <c r="L72" i="4"/>
  <c r="AC71" i="4"/>
  <c r="BJ70" i="4"/>
  <c r="CQ69" i="4"/>
  <c r="W69" i="4"/>
  <c r="BD68" i="4"/>
  <c r="CK67" i="4"/>
  <c r="Y67" i="4"/>
  <c r="AX66" i="4"/>
  <c r="BW65" i="4"/>
  <c r="K65" i="4"/>
  <c r="AJ64" i="4"/>
  <c r="BA63" i="4"/>
  <c r="CH62" i="4"/>
  <c r="V62" i="4"/>
  <c r="AU61" i="4"/>
  <c r="CB60" i="4"/>
  <c r="P60" i="4"/>
  <c r="AW59" i="4"/>
  <c r="BV58" i="4"/>
  <c r="J58" i="4"/>
  <c r="AI57" i="4"/>
  <c r="BH56" i="4"/>
  <c r="BY55" i="4"/>
  <c r="M55" i="4"/>
  <c r="AT54" i="4"/>
  <c r="BS53" i="4"/>
  <c r="G53" i="4"/>
  <c r="AN52" i="4"/>
  <c r="BU51" i="4"/>
  <c r="I51" i="4"/>
  <c r="AH50" i="4"/>
  <c r="BG49" i="4"/>
  <c r="CF48" i="4"/>
  <c r="T48" i="4"/>
  <c r="AK47" i="4"/>
  <c r="BR46" i="4"/>
  <c r="F46" i="4"/>
  <c r="AE45" i="4"/>
  <c r="BL44" i="4"/>
  <c r="CS43" i="4"/>
  <c r="E65" i="6"/>
  <c r="BU57" i="4"/>
  <c r="BG23" i="4"/>
  <c r="CS56" i="4"/>
  <c r="M68" i="4"/>
  <c r="D21" i="7"/>
  <c r="BO69" i="4"/>
  <c r="AL58" i="4"/>
  <c r="P48" i="4"/>
  <c r="AI45" i="4"/>
  <c r="AT42" i="4"/>
  <c r="BU39" i="4"/>
  <c r="CF36" i="4"/>
  <c r="F34" i="4"/>
  <c r="AG31" i="4"/>
  <c r="AR28" i="4"/>
  <c r="BC25" i="4"/>
  <c r="CD22" i="4"/>
  <c r="CG19" i="4"/>
  <c r="O17" i="4"/>
  <c r="AP14" i="4"/>
  <c r="AS11" i="4"/>
  <c r="BT8" i="4"/>
  <c r="C111" i="1"/>
  <c r="E57" i="1"/>
  <c r="Z45" i="4"/>
  <c r="CR39" i="4"/>
  <c r="E38" i="8"/>
  <c r="D74" i="5"/>
  <c r="BW76" i="4"/>
  <c r="CH73" i="4"/>
  <c r="P71" i="4"/>
  <c r="AI68" i="4"/>
  <c r="AT65" i="4"/>
  <c r="BU62" i="4"/>
  <c r="CF59" i="4"/>
  <c r="F57" i="4"/>
  <c r="AG54" i="4"/>
  <c r="AR51" i="4"/>
  <c r="AU48" i="4"/>
  <c r="CE44" i="4"/>
  <c r="CC38" i="4"/>
  <c r="L37" i="7"/>
  <c r="H45" i="5"/>
  <c r="BG75" i="4"/>
  <c r="BR72" i="4"/>
  <c r="CS69" i="4"/>
  <c r="S67" i="4"/>
  <c r="AD64" i="4"/>
  <c r="BE61" i="4"/>
  <c r="BP58" i="4"/>
  <c r="CA55" i="4"/>
  <c r="Q53" i="4"/>
  <c r="AB50" i="4"/>
  <c r="AM47" i="4"/>
  <c r="BN44" i="4"/>
  <c r="BQ41" i="4"/>
  <c r="CR38" i="4"/>
  <c r="Z36" i="4"/>
  <c r="AC33" i="4"/>
  <c r="O31" i="4"/>
  <c r="AV30" i="4"/>
  <c r="CC29" i="4"/>
  <c r="Q29" i="4"/>
  <c r="AP28" i="4"/>
  <c r="BO27" i="4"/>
  <c r="CN26" i="4"/>
  <c r="AB26" i="4"/>
  <c r="AS25" i="4"/>
  <c r="BZ24" i="4"/>
  <c r="N24" i="4"/>
  <c r="AM23" i="4"/>
  <c r="BT22" i="4"/>
  <c r="H22" i="4"/>
  <c r="AO21" i="4"/>
  <c r="BN20" i="4"/>
  <c r="CM19" i="4"/>
  <c r="AA19" i="4"/>
  <c r="AZ18" i="4"/>
  <c r="BQ17" i="4"/>
  <c r="E17" i="4"/>
  <c r="AL16" i="4"/>
  <c r="BK15" i="4"/>
  <c r="CR14" i="4"/>
  <c r="AF14" i="4"/>
  <c r="BM13" i="4"/>
  <c r="CT12" i="4"/>
  <c r="Z12" i="4"/>
  <c r="AY11" i="4"/>
  <c r="BX10" i="4"/>
  <c r="L10" i="4"/>
  <c r="AC9" i="4"/>
  <c r="BJ8" i="4"/>
  <c r="CQ7" i="4"/>
  <c r="W7" i="4"/>
  <c r="D35" i="2"/>
  <c r="E97" i="1"/>
  <c r="C88" i="1"/>
  <c r="C80" i="1"/>
  <c r="C66" i="1"/>
  <c r="C58" i="1"/>
  <c r="E34" i="1"/>
  <c r="E18" i="1"/>
  <c r="C7" i="1"/>
  <c r="AP27" i="4"/>
  <c r="K26" i="4"/>
  <c r="BQ24" i="4"/>
  <c r="BZ23" i="4"/>
  <c r="AM22" i="4"/>
  <c r="P21" i="4"/>
  <c r="AH19" i="4"/>
  <c r="CN17" i="4"/>
  <c r="BA16" i="4"/>
  <c r="D43" i="9"/>
  <c r="E36" i="8"/>
  <c r="N66" i="7"/>
  <c r="N34" i="7"/>
  <c r="G71" i="6"/>
  <c r="H16" i="6"/>
  <c r="M63" i="5"/>
  <c r="P46" i="5"/>
  <c r="F28" i="5"/>
  <c r="O9" i="5"/>
  <c r="AO76" i="4"/>
  <c r="BN75" i="4"/>
  <c r="CM74" i="4"/>
  <c r="AA74" i="4"/>
  <c r="AZ73" i="4"/>
  <c r="BQ72" i="4"/>
  <c r="E72" i="4"/>
  <c r="AL71" i="4"/>
  <c r="BK70" i="4"/>
  <c r="CR69" i="4"/>
  <c r="AF69" i="4"/>
  <c r="BM68" i="4"/>
  <c r="CT67" i="4"/>
  <c r="Z67" i="4"/>
  <c r="AY66" i="4"/>
  <c r="BX65" i="4"/>
  <c r="L65" i="4"/>
  <c r="AC64" i="4"/>
  <c r="BJ63" i="4"/>
  <c r="CQ62" i="4"/>
  <c r="W62" i="4"/>
  <c r="BD61" i="4"/>
  <c r="CK60" i="4"/>
  <c r="Y60" i="4"/>
  <c r="AX59" i="4"/>
  <c r="BW58" i="4"/>
  <c r="K58" i="4"/>
  <c r="AJ57" i="4"/>
  <c r="BA56" i="4"/>
  <c r="CH55" i="4"/>
  <c r="V55" i="4"/>
  <c r="AU54" i="4"/>
  <c r="CB53" i="4"/>
  <c r="P53" i="4"/>
  <c r="AW52" i="4"/>
  <c r="BV51" i="4"/>
  <c r="J51" i="4"/>
  <c r="AI50" i="4"/>
  <c r="BH49" i="4"/>
  <c r="BY48" i="4"/>
  <c r="M48" i="4"/>
  <c r="AT47" i="4"/>
  <c r="BS46" i="4"/>
  <c r="G46" i="4"/>
  <c r="AN45" i="4"/>
  <c r="BU44" i="4"/>
  <c r="I44" i="4"/>
  <c r="AH43" i="4"/>
  <c r="BG42" i="4"/>
  <c r="CF41" i="4"/>
  <c r="T41" i="4"/>
  <c r="AK40" i="4"/>
  <c r="BR39" i="4"/>
  <c r="F39" i="4"/>
  <c r="AE38" i="4"/>
  <c r="BL37" i="4"/>
  <c r="CS36" i="4"/>
  <c r="AG36" i="4"/>
  <c r="BF35" i="4"/>
  <c r="CE34" i="4"/>
  <c r="S34" i="4"/>
  <c r="AR33" i="4"/>
  <c r="BI32" i="4"/>
  <c r="CP31" i="4"/>
  <c r="V31" i="4"/>
  <c r="AU30" i="4"/>
  <c r="CB29" i="4"/>
  <c r="P29" i="4"/>
  <c r="AG28" i="4"/>
  <c r="CM26" i="4"/>
  <c r="AJ25" i="4"/>
  <c r="AD23" i="4"/>
  <c r="CJ21" i="4"/>
  <c r="AW20" i="4"/>
  <c r="AX19" i="4"/>
  <c r="S18" i="4"/>
  <c r="AS16" i="4"/>
  <c r="D18" i="11"/>
  <c r="N51" i="7"/>
  <c r="N19" i="7"/>
  <c r="H43" i="6"/>
  <c r="F75" i="5"/>
  <c r="O56" i="5"/>
  <c r="R39" i="5"/>
  <c r="T17" i="5"/>
  <c r="CJ76" i="4"/>
  <c r="X76" i="4"/>
  <c r="BE75" i="4"/>
  <c r="CD74" i="4"/>
  <c r="R74" i="4"/>
  <c r="AQ73" i="4"/>
  <c r="BP72" i="4"/>
  <c r="CG71" i="4"/>
  <c r="U71" i="4"/>
  <c r="BB70" i="4"/>
  <c r="CA69" i="4"/>
  <c r="O69" i="4"/>
  <c r="AV68" i="4"/>
  <c r="CC67" i="4"/>
  <c r="Q67" i="4"/>
  <c r="AP66" i="4"/>
  <c r="BO65" i="4"/>
  <c r="CN64" i="4"/>
  <c r="AB64" i="4"/>
  <c r="AS63" i="4"/>
  <c r="BZ62" i="4"/>
  <c r="N62" i="4"/>
  <c r="AM61" i="4"/>
  <c r="BT60" i="4"/>
  <c r="H60" i="4"/>
  <c r="AO59" i="4"/>
  <c r="BN58" i="4"/>
  <c r="CM57" i="4"/>
  <c r="AA57" i="4"/>
  <c r="AZ56" i="4"/>
  <c r="BQ55" i="4"/>
  <c r="E55" i="4"/>
  <c r="AL54" i="4"/>
  <c r="BK53" i="4"/>
  <c r="CR52" i="4"/>
  <c r="AF52" i="4"/>
  <c r="BM51" i="4"/>
  <c r="CT50" i="4"/>
  <c r="Z50" i="4"/>
  <c r="AY49" i="4"/>
  <c r="BX48" i="4"/>
  <c r="L48" i="4"/>
  <c r="AC47" i="4"/>
  <c r="BJ46" i="4"/>
  <c r="CQ45" i="4"/>
  <c r="W45" i="4"/>
  <c r="BD44" i="4"/>
  <c r="CK43" i="4"/>
  <c r="Q41" i="20"/>
  <c r="BN48" i="4"/>
  <c r="BR20" i="4"/>
  <c r="S54" i="4"/>
  <c r="AT67" i="4"/>
  <c r="G50" i="6"/>
  <c r="CN68" i="4"/>
  <c r="BK57" i="4"/>
  <c r="CS47" i="4"/>
  <c r="S45" i="4"/>
  <c r="AD42" i="4"/>
  <c r="BE39" i="4"/>
  <c r="BP36" i="4"/>
  <c r="CA33" i="4"/>
  <c r="Q31" i="4"/>
  <c r="AB28" i="4"/>
  <c r="AM25" i="4"/>
  <c r="BN22" i="4"/>
  <c r="BQ19" i="4"/>
  <c r="CR16" i="4"/>
  <c r="Z14" i="4"/>
  <c r="AC11" i="4"/>
  <c r="BD8" i="4"/>
  <c r="C109" i="1"/>
  <c r="E55" i="1"/>
  <c r="CM44" i="4"/>
  <c r="BL39" i="4"/>
  <c r="E22" i="8"/>
  <c r="P70" i="5"/>
  <c r="BG76" i="4"/>
  <c r="BR73" i="4"/>
  <c r="CS70" i="4"/>
  <c r="S68" i="4"/>
  <c r="AD65" i="4"/>
  <c r="BE62" i="4"/>
  <c r="BP59" i="4"/>
  <c r="CA56" i="4"/>
  <c r="Q54" i="4"/>
  <c r="AB51" i="4"/>
  <c r="AE48" i="4"/>
  <c r="AY44" i="4"/>
  <c r="BM38" i="4"/>
  <c r="M32" i="7"/>
  <c r="G40" i="5"/>
  <c r="AQ75" i="4"/>
  <c r="BB72" i="4"/>
  <c r="CC69" i="4"/>
  <c r="CN66" i="4"/>
  <c r="N64" i="4"/>
  <c r="AO61" i="4"/>
  <c r="AZ58" i="4"/>
  <c r="BK55" i="4"/>
  <c r="CT52" i="4"/>
  <c r="L50" i="4"/>
  <c r="W47" i="4"/>
  <c r="AX44" i="4"/>
  <c r="BA41" i="4"/>
  <c r="CB38" i="4"/>
  <c r="J36" i="4"/>
  <c r="M33" i="4"/>
  <c r="G31" i="4"/>
  <c r="AN30" i="4"/>
  <c r="BU29" i="4"/>
  <c r="I29" i="4"/>
  <c r="AH28" i="4"/>
  <c r="BG27" i="4"/>
  <c r="CF26" i="4"/>
  <c r="T26" i="4"/>
  <c r="AK25" i="4"/>
  <c r="BR24" i="4"/>
  <c r="F24" i="4"/>
  <c r="AE23" i="4"/>
  <c r="BL22" i="4"/>
  <c r="CS21" i="4"/>
  <c r="AG21" i="4"/>
  <c r="BF20" i="4"/>
  <c r="CE19" i="4"/>
  <c r="S19" i="4"/>
  <c r="AR18" i="4"/>
  <c r="BI17" i="4"/>
  <c r="CP16" i="4"/>
  <c r="AD16" i="4"/>
  <c r="BC15" i="4"/>
  <c r="CJ14" i="4"/>
  <c r="X14" i="4"/>
  <c r="BE13" i="4"/>
  <c r="CD12" i="4"/>
  <c r="R12" i="4"/>
  <c r="AQ11" i="4"/>
  <c r="BP10" i="4"/>
  <c r="CG9" i="4"/>
  <c r="U9" i="4"/>
  <c r="BB8" i="4"/>
  <c r="CA7" i="4"/>
  <c r="O7" i="4"/>
  <c r="D27" i="2"/>
  <c r="E96" i="1"/>
  <c r="C87" i="1"/>
  <c r="C79" i="1"/>
  <c r="C65" i="1"/>
  <c r="C57" i="1"/>
  <c r="E33" i="1"/>
  <c r="E16" i="1"/>
  <c r="AT31" i="4"/>
  <c r="Z27" i="4"/>
  <c r="CN25" i="4"/>
  <c r="BI24" i="4"/>
  <c r="BJ23" i="4"/>
  <c r="AE22" i="4"/>
  <c r="CS20" i="4"/>
  <c r="R19" i="4"/>
  <c r="BX17" i="4"/>
  <c r="R20" i="15"/>
  <c r="D27" i="9"/>
  <c r="E28" i="8"/>
  <c r="I59" i="7"/>
  <c r="I27" i="7"/>
  <c r="F62" i="6"/>
  <c r="D12" i="6"/>
  <c r="S61" i="5"/>
  <c r="I43" i="5"/>
  <c r="L26" i="5"/>
  <c r="CS76" i="4"/>
  <c r="AG76" i="4"/>
  <c r="BF75" i="4"/>
  <c r="CE74" i="4"/>
  <c r="S74" i="4"/>
  <c r="AR73" i="4"/>
  <c r="BI72" i="4"/>
  <c r="CP71" i="4"/>
  <c r="AD71" i="4"/>
  <c r="BC70" i="4"/>
  <c r="CJ69" i="4"/>
  <c r="X69" i="4"/>
  <c r="BE68" i="4"/>
  <c r="CD67" i="4"/>
  <c r="R67" i="4"/>
  <c r="AQ66" i="4"/>
  <c r="BP65" i="4"/>
  <c r="CG64" i="4"/>
  <c r="U64" i="4"/>
  <c r="BB63" i="4"/>
  <c r="CA62" i="4"/>
  <c r="O62" i="4"/>
  <c r="AV61" i="4"/>
  <c r="CC60" i="4"/>
  <c r="Q60" i="4"/>
  <c r="AP59" i="4"/>
  <c r="BO58" i="4"/>
  <c r="CN57" i="4"/>
  <c r="AB57" i="4"/>
  <c r="AS56" i="4"/>
  <c r="BZ55" i="4"/>
  <c r="N55" i="4"/>
  <c r="AM54" i="4"/>
  <c r="BT53" i="4"/>
  <c r="H53" i="4"/>
  <c r="AO52" i="4"/>
  <c r="BN51" i="4"/>
  <c r="CM50" i="4"/>
  <c r="AA50" i="4"/>
  <c r="AZ49" i="4"/>
  <c r="BQ48" i="4"/>
  <c r="E48" i="4"/>
  <c r="AL47" i="4"/>
  <c r="BK46" i="4"/>
  <c r="CR45" i="4"/>
  <c r="AF45" i="4"/>
  <c r="BM44" i="4"/>
  <c r="CT43" i="4"/>
  <c r="Z43" i="4"/>
  <c r="AY42" i="4"/>
  <c r="BX41" i="4"/>
  <c r="L41" i="4"/>
  <c r="AC40" i="4"/>
  <c r="BJ39" i="4"/>
  <c r="CQ38" i="4"/>
  <c r="W38" i="4"/>
  <c r="BD37" i="4"/>
  <c r="CK36" i="4"/>
  <c r="Y36" i="4"/>
  <c r="AX35" i="4"/>
  <c r="BW34" i="4"/>
  <c r="K34" i="4"/>
  <c r="AJ33" i="4"/>
  <c r="BA32" i="4"/>
  <c r="CH31" i="4"/>
  <c r="N31" i="4"/>
  <c r="AM30" i="4"/>
  <c r="BT29" i="4"/>
  <c r="H29" i="4"/>
  <c r="Q28" i="4"/>
  <c r="N25" i="7"/>
  <c r="BD42" i="4"/>
  <c r="CS17" i="4"/>
  <c r="N50" i="7"/>
  <c r="AN65" i="4"/>
  <c r="T33" i="5"/>
  <c r="BZ66" i="4"/>
  <c r="BM55" i="4"/>
  <c r="AW47" i="4"/>
  <c r="BH44" i="4"/>
  <c r="BS41" i="4"/>
  <c r="I39" i="4"/>
  <c r="T36" i="4"/>
  <c r="AE33" i="4"/>
  <c r="BF30" i="4"/>
  <c r="BI27" i="4"/>
  <c r="CJ24" i="4"/>
  <c r="R22" i="4"/>
  <c r="U19" i="4"/>
  <c r="AV16" i="4"/>
  <c r="BO13" i="4"/>
  <c r="BZ10" i="4"/>
  <c r="H8" i="4"/>
  <c r="E90" i="1"/>
  <c r="C48" i="1"/>
  <c r="CF43" i="4"/>
  <c r="AO38" i="4"/>
  <c r="L52" i="7"/>
  <c r="M55" i="5"/>
  <c r="K76" i="4"/>
  <c r="V73" i="4"/>
  <c r="AW70" i="4"/>
  <c r="BH67" i="4"/>
  <c r="BS64" i="4"/>
  <c r="I62" i="4"/>
  <c r="T59" i="4"/>
  <c r="AE56" i="4"/>
  <c r="BF53" i="4"/>
  <c r="BI50" i="4"/>
  <c r="CB47" i="4"/>
  <c r="AJ43" i="4"/>
  <c r="BV37" i="4"/>
  <c r="E72" i="6"/>
  <c r="E30" i="5"/>
  <c r="CF74" i="4"/>
  <c r="F72" i="4"/>
  <c r="AG69" i="4"/>
  <c r="AR66" i="4"/>
  <c r="BC63" i="4"/>
  <c r="CD60" i="4"/>
  <c r="CG57" i="4"/>
  <c r="O55" i="4"/>
  <c r="AP52" i="4"/>
  <c r="AS49" i="4"/>
  <c r="BT46" i="4"/>
  <c r="CM43" i="4"/>
  <c r="E41" i="4"/>
  <c r="AF38" i="4"/>
  <c r="AY35" i="4"/>
  <c r="BJ32" i="4"/>
  <c r="CR30" i="4"/>
  <c r="AF30" i="4"/>
  <c r="BM29" i="4"/>
  <c r="CT28" i="4"/>
  <c r="Z28" i="4"/>
  <c r="AY27" i="4"/>
  <c r="BX26" i="4"/>
  <c r="L26" i="4"/>
  <c r="AC25" i="4"/>
  <c r="BJ24" i="4"/>
  <c r="CQ23" i="4"/>
  <c r="W23" i="4"/>
  <c r="BD22" i="4"/>
  <c r="CK21" i="4"/>
  <c r="Y21" i="4"/>
  <c r="AX20" i="4"/>
  <c r="BW19" i="4"/>
  <c r="K19" i="4"/>
  <c r="AJ18" i="4"/>
  <c r="BA17" i="4"/>
  <c r="CH16" i="4"/>
  <c r="V16" i="4"/>
  <c r="AU15" i="4"/>
  <c r="CB14" i="4"/>
  <c r="P14" i="4"/>
  <c r="AW13" i="4"/>
  <c r="BV12" i="4"/>
  <c r="J12" i="4"/>
  <c r="AI11" i="4"/>
  <c r="BH10" i="4"/>
  <c r="BY9" i="4"/>
  <c r="M9" i="4"/>
  <c r="AT8" i="4"/>
  <c r="BS7" i="4"/>
  <c r="G7" i="4"/>
  <c r="D19" i="2"/>
  <c r="E95" i="1"/>
  <c r="C86" i="1"/>
  <c r="C78" i="1"/>
  <c r="C64" i="1"/>
  <c r="C56" i="1"/>
  <c r="E32" i="1"/>
  <c r="E15" i="1"/>
  <c r="BM28" i="4"/>
  <c r="J27" i="4"/>
  <c r="BX25" i="4"/>
  <c r="BA24" i="4"/>
  <c r="AT23" i="4"/>
  <c r="O22" i="4"/>
  <c r="CC20" i="4"/>
  <c r="CM18" i="4"/>
  <c r="BH17" i="4"/>
  <c r="F71" i="12"/>
  <c r="D11" i="9"/>
  <c r="E20" i="8"/>
  <c r="J54" i="7"/>
  <c r="J22" i="7"/>
  <c r="E53" i="6"/>
  <c r="G7" i="6"/>
  <c r="F60" i="5"/>
  <c r="O41" i="5"/>
  <c r="R24" i="5"/>
  <c r="CK76" i="4"/>
  <c r="Y76" i="4"/>
  <c r="AX75" i="4"/>
  <c r="BW74" i="4"/>
  <c r="K74" i="4"/>
  <c r="AJ73" i="4"/>
  <c r="BA72" i="4"/>
  <c r="CH71" i="4"/>
  <c r="V71" i="4"/>
  <c r="AU70" i="4"/>
  <c r="CB69" i="4"/>
  <c r="P69" i="4"/>
  <c r="AW68" i="4"/>
  <c r="BV67" i="4"/>
  <c r="J67" i="4"/>
  <c r="AI66" i="4"/>
  <c r="BH65" i="4"/>
  <c r="BY64" i="4"/>
  <c r="M64" i="4"/>
  <c r="AT63" i="4"/>
  <c r="BS62" i="4"/>
  <c r="G62" i="4"/>
  <c r="AN61" i="4"/>
  <c r="BU60" i="4"/>
  <c r="I60" i="4"/>
  <c r="AH59" i="4"/>
  <c r="BG58" i="4"/>
  <c r="CF57" i="4"/>
  <c r="T57" i="4"/>
  <c r="AK56" i="4"/>
  <c r="BR55" i="4"/>
  <c r="F55" i="4"/>
  <c r="AE54" i="4"/>
  <c r="BL53" i="4"/>
  <c r="CS52" i="4"/>
  <c r="AG52" i="4"/>
  <c r="BF51" i="4"/>
  <c r="CE50" i="4"/>
  <c r="S50" i="4"/>
  <c r="AR49" i="4"/>
  <c r="BI48" i="4"/>
  <c r="CP47" i="4"/>
  <c r="AD47" i="4"/>
  <c r="BC46" i="4"/>
  <c r="CJ45" i="4"/>
  <c r="X45" i="4"/>
  <c r="BE44" i="4"/>
  <c r="CD43" i="4"/>
  <c r="R43" i="4"/>
  <c r="AQ42" i="4"/>
  <c r="BP41" i="4"/>
  <c r="CG40" i="4"/>
  <c r="U40" i="4"/>
  <c r="BB39" i="4"/>
  <c r="CA38" i="4"/>
  <c r="O38" i="4"/>
  <c r="AV37" i="4"/>
  <c r="CC36" i="4"/>
  <c r="Q36" i="4"/>
  <c r="AP35" i="4"/>
  <c r="BO34" i="4"/>
  <c r="CN33" i="4"/>
  <c r="AB33" i="4"/>
  <c r="AS32" i="4"/>
  <c r="BZ31" i="4"/>
  <c r="F31" i="4"/>
  <c r="AE30" i="4"/>
  <c r="BL29" i="4"/>
  <c r="CS28" i="4"/>
  <c r="CT27" i="4"/>
  <c r="BG26" i="4"/>
  <c r="CG24" i="4"/>
  <c r="F23" i="4"/>
  <c r="BD21" i="4"/>
  <c r="Y20" i="4"/>
  <c r="Z19" i="4"/>
  <c r="BP17" i="4"/>
  <c r="K17" i="15"/>
  <c r="J71" i="7"/>
  <c r="J39" i="7"/>
  <c r="J7" i="7"/>
  <c r="G34" i="6"/>
  <c r="R71" i="5"/>
  <c r="T49" i="5"/>
  <c r="D33" i="5"/>
  <c r="M14" i="5"/>
  <c r="BT76" i="4"/>
  <c r="H76" i="4"/>
  <c r="AO75" i="4"/>
  <c r="BN74" i="4"/>
  <c r="CM73" i="4"/>
  <c r="AA73" i="4"/>
  <c r="AZ72" i="4"/>
  <c r="BQ71" i="4"/>
  <c r="E71" i="4"/>
  <c r="AL70" i="4"/>
  <c r="BK69" i="4"/>
  <c r="CR68" i="4"/>
  <c r="AF68" i="4"/>
  <c r="BM67" i="4"/>
  <c r="CT66" i="4"/>
  <c r="Z66" i="4"/>
  <c r="AY65" i="4"/>
  <c r="BX64" i="4"/>
  <c r="L64" i="4"/>
  <c r="AC63" i="4"/>
  <c r="BJ62" i="4"/>
  <c r="CQ61" i="4"/>
  <c r="W61" i="4"/>
  <c r="BD60" i="4"/>
  <c r="CK59" i="4"/>
  <c r="Y59" i="4"/>
  <c r="AX58" i="4"/>
  <c r="BW57" i="4"/>
  <c r="K57" i="4"/>
  <c r="AJ56" i="4"/>
  <c r="BA55" i="4"/>
  <c r="CH54" i="4"/>
  <c r="V54" i="4"/>
  <c r="AU53" i="4"/>
  <c r="CB52" i="4"/>
  <c r="P52" i="4"/>
  <c r="AW51" i="4"/>
  <c r="BV50" i="4"/>
  <c r="J50" i="4"/>
  <c r="AI49" i="4"/>
  <c r="BH48" i="4"/>
  <c r="BY47" i="4"/>
  <c r="M47" i="4"/>
  <c r="AT46" i="4"/>
  <c r="BS45" i="4"/>
  <c r="G45" i="4"/>
  <c r="AN44" i="4"/>
  <c r="BU43" i="4"/>
  <c r="S14" i="5"/>
  <c r="BA37" i="4"/>
  <c r="S15" i="4"/>
  <c r="M47" i="5"/>
  <c r="BU64" i="4"/>
  <c r="D17" i="5"/>
  <c r="N66" i="4"/>
  <c r="CT54" i="4"/>
  <c r="AG47" i="4"/>
  <c r="AR44" i="4"/>
  <c r="BC41" i="4"/>
  <c r="CD38" i="4"/>
  <c r="CG35" i="4"/>
  <c r="O33" i="4"/>
  <c r="AP30" i="4"/>
  <c r="AS27" i="4"/>
  <c r="BT24" i="4"/>
  <c r="CM21" i="4"/>
  <c r="E19" i="4"/>
  <c r="AF16" i="4"/>
  <c r="AY13" i="4"/>
  <c r="BJ10" i="4"/>
  <c r="CK7" i="4"/>
  <c r="E88" i="1"/>
  <c r="C46" i="1"/>
  <c r="BH43" i="4"/>
  <c r="I38" i="4"/>
  <c r="M47" i="7"/>
  <c r="F52" i="5"/>
  <c r="CF75" i="4"/>
  <c r="F73" i="4"/>
  <c r="AG70" i="4"/>
  <c r="AR67" i="4"/>
  <c r="BC64" i="4"/>
  <c r="CD61" i="4"/>
  <c r="CG58" i="4"/>
  <c r="O56" i="4"/>
  <c r="AP53" i="4"/>
  <c r="AS50" i="4"/>
  <c r="BL47" i="4"/>
  <c r="CG42" i="4"/>
  <c r="AP37" i="4"/>
  <c r="D63" i="6"/>
  <c r="J23" i="5"/>
  <c r="BP74" i="4"/>
  <c r="CA71" i="4"/>
  <c r="Q69" i="4"/>
  <c r="AB66" i="4"/>
  <c r="AM63" i="4"/>
  <c r="BN60" i="4"/>
  <c r="BQ57" i="4"/>
  <c r="CR54" i="4"/>
  <c r="Z52" i="4"/>
  <c r="AC49" i="4"/>
  <c r="BD46" i="4"/>
  <c r="BW43" i="4"/>
  <c r="CH40" i="4"/>
  <c r="P38" i="4"/>
  <c r="AI35" i="4"/>
  <c r="AT32" i="4"/>
  <c r="CJ30" i="4"/>
  <c r="X30" i="4"/>
  <c r="BE29" i="4"/>
  <c r="CD28" i="4"/>
  <c r="R28" i="4"/>
  <c r="AQ27" i="4"/>
  <c r="BP26" i="4"/>
  <c r="CG25" i="4"/>
  <c r="U25" i="4"/>
  <c r="BB24" i="4"/>
  <c r="CA23" i="4"/>
  <c r="O23" i="4"/>
  <c r="AV22" i="4"/>
  <c r="CC21" i="4"/>
  <c r="Q21" i="4"/>
  <c r="AP20" i="4"/>
  <c r="BO19" i="4"/>
  <c r="CN18" i="4"/>
  <c r="AB18" i="4"/>
  <c r="AS17" i="4"/>
  <c r="BZ16" i="4"/>
  <c r="N16" i="4"/>
  <c r="AM15" i="4"/>
  <c r="BT14" i="4"/>
  <c r="H14" i="4"/>
  <c r="AO13" i="4"/>
  <c r="BN12" i="4"/>
  <c r="CM11" i="4"/>
  <c r="AA11" i="4"/>
  <c r="AZ10" i="4"/>
  <c r="BQ9" i="4"/>
  <c r="E9" i="4"/>
  <c r="AL8" i="4"/>
  <c r="BK7" i="4"/>
  <c r="D75" i="2"/>
  <c r="D11" i="2"/>
  <c r="E94" i="1"/>
  <c r="C85" i="1"/>
  <c r="E72" i="1"/>
  <c r="C63" i="1"/>
  <c r="C55" i="1"/>
  <c r="C30" i="1"/>
  <c r="E13" i="1"/>
  <c r="AO28" i="4"/>
  <c r="CE26" i="4"/>
  <c r="BH25" i="4"/>
  <c r="AS24" i="4"/>
  <c r="AL23" i="4"/>
  <c r="CR21" i="4"/>
  <c r="BU20" i="4"/>
  <c r="BW18" i="4"/>
  <c r="AR17" i="4"/>
  <c r="E37" i="12"/>
  <c r="E76" i="8"/>
  <c r="E12" i="8"/>
  <c r="D52" i="7"/>
  <c r="D20" i="7"/>
  <c r="H48" i="6"/>
  <c r="I75" i="5"/>
  <c r="L58" i="5"/>
  <c r="H38" i="5"/>
  <c r="E23" i="5"/>
  <c r="CC76" i="4"/>
  <c r="Q76" i="4"/>
  <c r="AP75" i="4"/>
  <c r="BO74" i="4"/>
  <c r="CN73" i="4"/>
  <c r="AB73" i="4"/>
  <c r="AS72" i="4"/>
  <c r="BZ71" i="4"/>
  <c r="N71" i="4"/>
  <c r="AM70" i="4"/>
  <c r="BT69" i="4"/>
  <c r="H69" i="4"/>
  <c r="AO68" i="4"/>
  <c r="BN67" i="4"/>
  <c r="CM66" i="4"/>
  <c r="AA66" i="4"/>
  <c r="AZ65" i="4"/>
  <c r="BQ64" i="4"/>
  <c r="E64" i="4"/>
  <c r="AL63" i="4"/>
  <c r="BK62" i="4"/>
  <c r="CR61" i="4"/>
  <c r="AF61" i="4"/>
  <c r="BM60" i="4"/>
  <c r="J32" i="7"/>
  <c r="CB34" i="4"/>
  <c r="AD12" i="4"/>
  <c r="CH75" i="4"/>
  <c r="BG62" i="4"/>
  <c r="U75" i="4"/>
  <c r="H64" i="4"/>
  <c r="BX52" i="4"/>
  <c r="BV46" i="4"/>
  <c r="BY43" i="4"/>
  <c r="G41" i="4"/>
  <c r="AH38" i="4"/>
  <c r="AK35" i="4"/>
  <c r="BL32" i="4"/>
  <c r="CE29" i="4"/>
  <c r="CP26" i="4"/>
  <c r="X24" i="4"/>
  <c r="AQ21" i="4"/>
  <c r="BB18" i="4"/>
  <c r="CC15" i="4"/>
  <c r="CN12" i="4"/>
  <c r="N10" i="4"/>
  <c r="AO7" i="4"/>
  <c r="E82" i="1"/>
  <c r="C40" i="1"/>
  <c r="AS42" i="4"/>
  <c r="BG36" i="4"/>
  <c r="L20" i="7"/>
  <c r="P38" i="5"/>
  <c r="AJ75" i="4"/>
  <c r="AU72" i="4"/>
  <c r="BV69" i="4"/>
  <c r="BY66" i="4"/>
  <c r="G64" i="4"/>
  <c r="AH61" i="4"/>
  <c r="AK58" i="4"/>
  <c r="BL55" i="4"/>
  <c r="CE52" i="4"/>
  <c r="CH49" i="4"/>
  <c r="P47" i="4"/>
  <c r="BZ41" i="4"/>
  <c r="BO36" i="4"/>
  <c r="G26" i="6"/>
  <c r="G8" i="5"/>
  <c r="T74" i="4"/>
  <c r="AE71" i="4"/>
  <c r="BF68" i="4"/>
  <c r="BI65" i="4"/>
  <c r="CJ62" i="4"/>
  <c r="R60" i="4"/>
  <c r="U57" i="4"/>
  <c r="AV54" i="4"/>
  <c r="BO51" i="4"/>
  <c r="BZ48" i="4"/>
  <c r="H46" i="4"/>
  <c r="AA43" i="4"/>
  <c r="AL40" i="4"/>
  <c r="BM37" i="4"/>
  <c r="BX34" i="4"/>
  <c r="CQ31" i="4"/>
  <c r="CB30" i="4"/>
  <c r="P30" i="4"/>
  <c r="AW29" i="4"/>
  <c r="BV28" i="4"/>
  <c r="J28" i="4"/>
  <c r="AI27" i="4"/>
  <c r="BH26" i="4"/>
  <c r="BY25" i="4"/>
  <c r="M25" i="4"/>
  <c r="AT24" i="4"/>
  <c r="BS23" i="4"/>
  <c r="G23" i="4"/>
  <c r="AN22" i="4"/>
  <c r="BU21" i="4"/>
  <c r="I21" i="4"/>
  <c r="AH20" i="4"/>
  <c r="BG19" i="4"/>
  <c r="CF18" i="4"/>
  <c r="T18" i="4"/>
  <c r="AK17" i="4"/>
  <c r="BR16" i="4"/>
  <c r="F16" i="4"/>
  <c r="AE15" i="4"/>
  <c r="BL14" i="4"/>
  <c r="CS13" i="4"/>
  <c r="AG13" i="4"/>
  <c r="BF12" i="4"/>
  <c r="CE11" i="4"/>
  <c r="S11" i="4"/>
  <c r="AR10" i="4"/>
  <c r="BI9" i="4"/>
  <c r="CP8" i="4"/>
  <c r="AD8" i="4"/>
  <c r="BC7" i="4"/>
  <c r="D67" i="2"/>
  <c r="E118" i="1"/>
  <c r="E93" i="1"/>
  <c r="C84" i="1"/>
  <c r="E71" i="1"/>
  <c r="C62" i="1"/>
  <c r="C54" i="1"/>
  <c r="E23" i="1"/>
  <c r="C11" i="1"/>
  <c r="Y28" i="4"/>
  <c r="BO26" i="4"/>
  <c r="AR25" i="4"/>
  <c r="AK24" i="4"/>
  <c r="V23" i="4"/>
  <c r="CB21" i="4"/>
  <c r="BE20" i="4"/>
  <c r="BG18" i="4"/>
  <c r="AJ17" i="4"/>
  <c r="D54" i="11"/>
  <c r="E68" i="8"/>
  <c r="L76" i="7"/>
  <c r="L44" i="7"/>
  <c r="L12" i="7"/>
  <c r="D44" i="6"/>
  <c r="O73" i="5"/>
  <c r="R56" i="5"/>
  <c r="T34" i="5"/>
  <c r="D18" i="5"/>
  <c r="BU76" i="4"/>
  <c r="I76" i="4"/>
  <c r="AH75" i="4"/>
  <c r="BG74" i="4"/>
  <c r="CF73" i="4"/>
  <c r="T73" i="4"/>
  <c r="AK72" i="4"/>
  <c r="BR71" i="4"/>
  <c r="F71" i="4"/>
  <c r="AE70" i="4"/>
  <c r="BL69" i="4"/>
  <c r="CS68" i="4"/>
  <c r="AG68" i="4"/>
  <c r="BF67" i="4"/>
  <c r="CE66" i="4"/>
  <c r="S66" i="4"/>
  <c r="AR65" i="4"/>
  <c r="BI64" i="4"/>
  <c r="CP63" i="4"/>
  <c r="AD63" i="4"/>
  <c r="BC62" i="4"/>
  <c r="CJ61" i="4"/>
  <c r="X61" i="4"/>
  <c r="BE60" i="4"/>
  <c r="CD59" i="4"/>
  <c r="R59" i="4"/>
  <c r="AQ58" i="4"/>
  <c r="BP57" i="4"/>
  <c r="CG56" i="4"/>
  <c r="U56" i="4"/>
  <c r="BB55" i="4"/>
  <c r="CA54" i="4"/>
  <c r="O54" i="4"/>
  <c r="AV53" i="4"/>
  <c r="CC52" i="4"/>
  <c r="Q52" i="4"/>
  <c r="AP51" i="4"/>
  <c r="BO50" i="4"/>
  <c r="CN49" i="4"/>
  <c r="AB49" i="4"/>
  <c r="AS48" i="4"/>
  <c r="BZ47" i="4"/>
  <c r="N47" i="4"/>
  <c r="AM46" i="4"/>
  <c r="BT45" i="4"/>
  <c r="H45" i="4"/>
  <c r="AO44" i="4"/>
  <c r="BN43" i="4"/>
  <c r="CM42" i="4"/>
  <c r="AA42" i="4"/>
  <c r="AZ41" i="4"/>
  <c r="BQ40" i="4"/>
  <c r="E40" i="4"/>
  <c r="AL39" i="4"/>
  <c r="BK38" i="4"/>
  <c r="CR37" i="4"/>
  <c r="AF37" i="4"/>
  <c r="BM36" i="4"/>
  <c r="CT35" i="4"/>
  <c r="Z35" i="4"/>
  <c r="AY34" i="4"/>
  <c r="BX33" i="4"/>
  <c r="L33" i="4"/>
  <c r="AC32" i="4"/>
  <c r="BJ31" i="4"/>
  <c r="CA30" i="4"/>
  <c r="O30" i="4"/>
  <c r="AV29" i="4"/>
  <c r="CC28" i="4"/>
  <c r="BN27" i="4"/>
  <c r="AA26" i="4"/>
  <c r="E24" i="4"/>
  <c r="BK22" i="4"/>
  <c r="X21" i="4"/>
  <c r="CT19" i="4"/>
  <c r="CE18" i="4"/>
  <c r="AB17" i="4"/>
  <c r="E67" i="12"/>
  <c r="L61" i="7"/>
  <c r="L29" i="7"/>
  <c r="D71" i="6"/>
  <c r="E16" i="6"/>
  <c r="D65" i="5"/>
  <c r="M46" i="5"/>
  <c r="P29" i="5"/>
  <c r="F11" i="5"/>
  <c r="BD76" i="4"/>
  <c r="CK75" i="4"/>
  <c r="Y75" i="4"/>
  <c r="AX74" i="4"/>
  <c r="BW73" i="4"/>
  <c r="K73" i="4"/>
  <c r="AJ72" i="4"/>
  <c r="BA71" i="4"/>
  <c r="CH70" i="4"/>
  <c r="V70" i="4"/>
  <c r="AU69" i="4"/>
  <c r="CB68" i="4"/>
  <c r="P68" i="4"/>
  <c r="AW67" i="4"/>
  <c r="BV66" i="4"/>
  <c r="J66" i="4"/>
  <c r="AI65" i="4"/>
  <c r="BH64" i="4"/>
  <c r="BY63" i="4"/>
  <c r="M63" i="4"/>
  <c r="AT62" i="4"/>
  <c r="BS61" i="4"/>
  <c r="G61" i="4"/>
  <c r="AN60" i="4"/>
  <c r="BU59" i="4"/>
  <c r="I59" i="4"/>
  <c r="AH58" i="4"/>
  <c r="BG57" i="4"/>
  <c r="CF56" i="4"/>
  <c r="T56" i="4"/>
  <c r="AK55" i="4"/>
  <c r="BR54" i="4"/>
  <c r="F54" i="4"/>
  <c r="AE53" i="4"/>
  <c r="BL52" i="4"/>
  <c r="CS51" i="4"/>
  <c r="AG51" i="4"/>
  <c r="BF50" i="4"/>
  <c r="CE49" i="4"/>
  <c r="S49" i="4"/>
  <c r="AR48" i="4"/>
  <c r="BI47" i="4"/>
  <c r="CP46" i="4"/>
  <c r="AD46" i="4"/>
  <c r="BC45" i="4"/>
  <c r="CJ44" i="4"/>
  <c r="X44" i="4"/>
  <c r="F42" i="5"/>
  <c r="J32" i="4"/>
  <c r="BE9" i="4"/>
  <c r="P73" i="4"/>
  <c r="CF61" i="4"/>
  <c r="BB74" i="4"/>
  <c r="AO63" i="4"/>
  <c r="L52" i="4"/>
  <c r="BF46" i="4"/>
  <c r="BI43" i="4"/>
  <c r="CJ40" i="4"/>
  <c r="R38" i="4"/>
  <c r="U35" i="4"/>
  <c r="AV32" i="4"/>
  <c r="BO29" i="4"/>
  <c r="BZ26" i="4"/>
  <c r="H24" i="4"/>
  <c r="AA21" i="4"/>
  <c r="AL18" i="4"/>
  <c r="BM15" i="4"/>
  <c r="BX12" i="4"/>
  <c r="CQ9" i="4"/>
  <c r="Y7" i="4"/>
  <c r="E80" i="1"/>
  <c r="C28" i="1"/>
  <c r="U42" i="4"/>
  <c r="AA36" i="4"/>
  <c r="M15" i="7"/>
  <c r="O33" i="5"/>
  <c r="T75" i="4"/>
  <c r="AE72" i="4"/>
  <c r="BF69" i="4"/>
  <c r="BI66" i="4"/>
  <c r="CJ63" i="4"/>
  <c r="R61" i="4"/>
  <c r="U58" i="4"/>
  <c r="AV55" i="4"/>
  <c r="BO52" i="4"/>
  <c r="BR49" i="4"/>
  <c r="CS46" i="4"/>
  <c r="AL41" i="4"/>
  <c r="AI36" i="4"/>
  <c r="E8" i="6"/>
  <c r="CD76" i="4"/>
  <c r="CG73" i="4"/>
  <c r="O71" i="4"/>
  <c r="AP68" i="4"/>
  <c r="AS65" i="4"/>
  <c r="BT62" i="4"/>
  <c r="CM59" i="4"/>
  <c r="E57" i="4"/>
  <c r="AF54" i="4"/>
  <c r="AY51" i="4"/>
  <c r="BJ48" i="4"/>
  <c r="CK45" i="4"/>
  <c r="K43" i="4"/>
  <c r="V40" i="4"/>
  <c r="AW37" i="4"/>
  <c r="BH34" i="4"/>
  <c r="BS31" i="4"/>
  <c r="BT30" i="4"/>
  <c r="H30" i="4"/>
  <c r="AO29" i="4"/>
  <c r="BN28" i="4"/>
  <c r="CM27" i="4"/>
  <c r="AA27" i="4"/>
  <c r="AZ26" i="4"/>
  <c r="BQ25" i="4"/>
  <c r="E25" i="4"/>
  <c r="AL24" i="4"/>
  <c r="BK23" i="4"/>
  <c r="CR22" i="4"/>
  <c r="AF22" i="4"/>
  <c r="BM21" i="4"/>
  <c r="CT20" i="4"/>
  <c r="Z20" i="4"/>
  <c r="AY19" i="4"/>
  <c r="BX18" i="4"/>
  <c r="L18" i="4"/>
  <c r="AC17" i="4"/>
  <c r="BJ16" i="4"/>
  <c r="CQ15" i="4"/>
  <c r="W15" i="4"/>
  <c r="BD14" i="4"/>
  <c r="CK13" i="4"/>
  <c r="Y13" i="4"/>
  <c r="AX12" i="4"/>
  <c r="BW11" i="4"/>
  <c r="K11" i="4"/>
  <c r="AJ10" i="4"/>
  <c r="BA9" i="4"/>
  <c r="CH8" i="4"/>
  <c r="V8" i="4"/>
  <c r="AU7" i="4"/>
  <c r="D59" i="2"/>
  <c r="E117" i="1"/>
  <c r="C91" i="1"/>
  <c r="C83" i="1"/>
  <c r="E70" i="1"/>
  <c r="C61" i="1"/>
  <c r="C53" i="1"/>
  <c r="E22" i="1"/>
  <c r="C10" i="1"/>
  <c r="I28" i="4"/>
  <c r="AY26" i="4"/>
  <c r="AB25" i="4"/>
  <c r="U24" i="4"/>
  <c r="CQ22" i="4"/>
  <c r="BL21" i="4"/>
  <c r="AO20" i="4"/>
  <c r="AQ18" i="4"/>
  <c r="T17" i="4"/>
  <c r="D22" i="11"/>
  <c r="E60" i="8"/>
  <c r="F74" i="7"/>
  <c r="F42" i="7"/>
  <c r="F10" i="7"/>
  <c r="G39" i="6"/>
  <c r="H70" i="5"/>
  <c r="E55" i="5"/>
  <c r="G33" i="5"/>
  <c r="J16" i="5"/>
  <c r="BM76" i="4"/>
  <c r="CT75" i="4"/>
  <c r="Z75" i="4"/>
  <c r="AY74" i="4"/>
  <c r="BX73" i="4"/>
  <c r="L73" i="4"/>
  <c r="AC72" i="4"/>
  <c r="BJ71" i="4"/>
  <c r="CQ70" i="4"/>
  <c r="W70" i="4"/>
  <c r="BD69" i="4"/>
  <c r="CK68" i="4"/>
  <c r="Y68" i="4"/>
  <c r="AX67" i="4"/>
  <c r="BW66" i="4"/>
  <c r="K66" i="4"/>
  <c r="AJ65" i="4"/>
  <c r="BA64" i="4"/>
  <c r="CH63" i="4"/>
  <c r="V63" i="4"/>
  <c r="AU62" i="4"/>
  <c r="CB61" i="4"/>
  <c r="P61" i="4"/>
  <c r="AW60" i="4"/>
  <c r="BV59" i="4"/>
  <c r="J59" i="4"/>
  <c r="AI58" i="4"/>
  <c r="BH57" i="4"/>
  <c r="BY56" i="4"/>
  <c r="M56" i="4"/>
  <c r="AT55" i="4"/>
  <c r="BS54" i="4"/>
  <c r="G54" i="4"/>
  <c r="AN53" i="4"/>
  <c r="BU52" i="4"/>
  <c r="I52" i="4"/>
  <c r="AH51" i="4"/>
  <c r="BG50" i="4"/>
  <c r="CF49" i="4"/>
  <c r="T49" i="4"/>
  <c r="AK48" i="4"/>
  <c r="BR47" i="4"/>
  <c r="F47" i="4"/>
  <c r="AE46" i="4"/>
  <c r="BL45" i="4"/>
  <c r="CS44" i="4"/>
  <c r="AG44" i="4"/>
  <c r="BF43" i="4"/>
  <c r="CE42" i="4"/>
  <c r="S42" i="4"/>
  <c r="AR41" i="4"/>
  <c r="BI40" i="4"/>
  <c r="CP39" i="4"/>
  <c r="AD39" i="4"/>
  <c r="BC38" i="4"/>
  <c r="CJ37" i="4"/>
  <c r="X37" i="4"/>
  <c r="BE36" i="4"/>
  <c r="CD35" i="4"/>
  <c r="R35" i="4"/>
  <c r="AQ34" i="4"/>
  <c r="BP33" i="4"/>
  <c r="CG32" i="4"/>
  <c r="U32" i="4"/>
  <c r="BB31" i="4"/>
  <c r="BS30" i="4"/>
  <c r="G30" i="4"/>
  <c r="AN29" i="4"/>
  <c r="BU28" i="4"/>
  <c r="AX27" i="4"/>
  <c r="CF25" i="4"/>
  <c r="CH23" i="4"/>
  <c r="AU22" i="4"/>
  <c r="H21" i="4"/>
  <c r="CD19" i="4"/>
  <c r="BO18" i="4"/>
  <c r="L17" i="4"/>
  <c r="D33" i="12"/>
  <c r="F59" i="7"/>
  <c r="F27" i="7"/>
  <c r="G66" i="6"/>
  <c r="H11" i="6"/>
  <c r="J63" i="5"/>
  <c r="S44" i="5"/>
  <c r="I26" i="5"/>
  <c r="L9" i="5"/>
  <c r="AV76" i="4"/>
  <c r="CC75" i="4"/>
  <c r="Q75" i="4"/>
  <c r="AP74" i="4"/>
  <c r="BO73" i="4"/>
  <c r="CN72" i="4"/>
  <c r="AB72" i="4"/>
  <c r="AS71" i="4"/>
  <c r="BZ70" i="4"/>
  <c r="N70" i="4"/>
  <c r="AM69" i="4"/>
  <c r="BT68" i="4"/>
  <c r="H68" i="4"/>
  <c r="AO67" i="4"/>
  <c r="BN66" i="4"/>
  <c r="CM65" i="4"/>
  <c r="AA65" i="4"/>
  <c r="AZ64" i="4"/>
  <c r="BQ63" i="4"/>
  <c r="E63" i="4"/>
  <c r="AL62" i="4"/>
  <c r="BK61" i="4"/>
  <c r="CR60" i="4"/>
  <c r="AF60" i="4"/>
  <c r="BM59" i="4"/>
  <c r="CT58" i="4"/>
  <c r="Z58" i="4"/>
  <c r="AY57" i="4"/>
  <c r="BX56" i="4"/>
  <c r="L56" i="4"/>
  <c r="AC55" i="4"/>
  <c r="BJ54" i="4"/>
  <c r="CQ53" i="4"/>
  <c r="W53" i="4"/>
  <c r="BD52" i="4"/>
  <c r="CK51" i="4"/>
  <c r="Y51" i="4"/>
  <c r="AX50" i="4"/>
  <c r="BW49" i="4"/>
  <c r="K49" i="4"/>
  <c r="AJ48" i="4"/>
  <c r="BA47" i="4"/>
  <c r="CH46" i="4"/>
  <c r="V46" i="4"/>
  <c r="AU45" i="4"/>
  <c r="CB44" i="4"/>
  <c r="P44" i="4"/>
  <c r="CP76" i="4"/>
  <c r="M29" i="4"/>
  <c r="D47" i="2"/>
  <c r="J71" i="4"/>
  <c r="BR59" i="4"/>
  <c r="AV72" i="4"/>
  <c r="AA61" i="4"/>
  <c r="CQ49" i="4"/>
  <c r="J46" i="4"/>
  <c r="M43" i="4"/>
  <c r="AN40" i="4"/>
  <c r="BG37" i="4"/>
  <c r="BR34" i="4"/>
  <c r="CS31" i="4"/>
  <c r="S29" i="4"/>
  <c r="AD26" i="4"/>
  <c r="BE23" i="4"/>
  <c r="BP20" i="4"/>
  <c r="CA17" i="4"/>
  <c r="Q15" i="4"/>
  <c r="AB12" i="4"/>
  <c r="AM9" i="4"/>
  <c r="D45" i="2"/>
  <c r="E65" i="1"/>
  <c r="U50" i="4"/>
  <c r="AD41" i="4"/>
  <c r="D63" i="9"/>
  <c r="F54" i="6"/>
  <c r="F20" i="5"/>
  <c r="BA74" i="4"/>
  <c r="CB71" i="4"/>
  <c r="J69" i="4"/>
  <c r="M66" i="4"/>
  <c r="AN63" i="4"/>
  <c r="BG60" i="4"/>
  <c r="BR57" i="4"/>
  <c r="CS54" i="4"/>
  <c r="S52" i="4"/>
  <c r="V49" i="4"/>
  <c r="AO46" i="4"/>
  <c r="W40" i="4"/>
  <c r="L69" i="7"/>
  <c r="L65" i="5"/>
  <c r="AH76" i="4"/>
  <c r="AK73" i="4"/>
  <c r="BL70" i="4"/>
  <c r="CE67" i="4"/>
  <c r="CP64" i="4"/>
  <c r="X62" i="4"/>
  <c r="AQ59" i="4"/>
  <c r="BB56" i="4"/>
  <c r="CC53" i="4"/>
  <c r="CN50" i="4"/>
  <c r="N48" i="4"/>
  <c r="AO45" i="4"/>
  <c r="AZ42" i="4"/>
  <c r="BK39" i="4"/>
  <c r="CT36" i="4"/>
  <c r="L34" i="4"/>
  <c r="AE31" i="4"/>
  <c r="BL30" i="4"/>
  <c r="CS29" i="4"/>
  <c r="AG29" i="4"/>
  <c r="BF28" i="4"/>
  <c r="CE27" i="4"/>
  <c r="S27" i="4"/>
  <c r="AR26" i="4"/>
  <c r="CD20" i="4"/>
  <c r="O15" i="4"/>
  <c r="AS9" i="4"/>
  <c r="E69" i="1"/>
  <c r="M24" i="4"/>
  <c r="M71" i="7"/>
  <c r="BE76" i="4"/>
  <c r="CA70" i="4"/>
  <c r="AB65" i="4"/>
  <c r="CT59" i="4"/>
  <c r="L57" i="4"/>
  <c r="W54" i="4"/>
  <c r="AX51" i="4"/>
  <c r="BA48" i="4"/>
  <c r="CB45" i="4"/>
  <c r="J43" i="4"/>
  <c r="M40" i="4"/>
  <c r="AN37" i="4"/>
  <c r="BG34" i="4"/>
  <c r="BR31" i="4"/>
  <c r="CK28" i="4"/>
  <c r="AC24" i="4"/>
  <c r="AG20" i="4"/>
  <c r="CG16" i="4"/>
  <c r="D37" i="7"/>
  <c r="L73" i="5"/>
  <c r="O24" i="5"/>
  <c r="CS75" i="4"/>
  <c r="J74" i="4"/>
  <c r="T72" i="4"/>
  <c r="AD70" i="4"/>
  <c r="AN68" i="4"/>
  <c r="BF66" i="4"/>
  <c r="BP64" i="4"/>
  <c r="BR62" i="4"/>
  <c r="CJ60" i="4"/>
  <c r="Q59" i="4"/>
  <c r="S57" i="4"/>
  <c r="U55" i="4"/>
  <c r="AM53" i="4"/>
  <c r="BE51" i="4"/>
  <c r="BO49" i="4"/>
  <c r="BQ47" i="4"/>
  <c r="CA45" i="4"/>
  <c r="H44" i="4"/>
  <c r="Q43" i="4"/>
  <c r="AP42" i="4"/>
  <c r="BO41" i="4"/>
  <c r="CN40" i="4"/>
  <c r="AB40" i="4"/>
  <c r="AS39" i="4"/>
  <c r="BZ38" i="4"/>
  <c r="N38" i="4"/>
  <c r="AM37" i="4"/>
  <c r="BT36" i="4"/>
  <c r="H36" i="4"/>
  <c r="AO35" i="4"/>
  <c r="BN34" i="4"/>
  <c r="CM33" i="4"/>
  <c r="AA33" i="4"/>
  <c r="AZ32" i="4"/>
  <c r="BQ31" i="4"/>
  <c r="E31" i="4"/>
  <c r="AL30" i="4"/>
  <c r="BK29" i="4"/>
  <c r="CR28" i="4"/>
  <c r="AF28" i="4"/>
  <c r="BM27" i="4"/>
  <c r="CT26" i="4"/>
  <c r="Z26" i="4"/>
  <c r="AY25" i="4"/>
  <c r="BX24" i="4"/>
  <c r="L24" i="4"/>
  <c r="AC23" i="4"/>
  <c r="BJ22" i="4"/>
  <c r="CQ21" i="4"/>
  <c r="W21" i="4"/>
  <c r="BD20" i="4"/>
  <c r="CK19" i="4"/>
  <c r="Y19" i="4"/>
  <c r="AX18" i="4"/>
  <c r="BW17" i="4"/>
  <c r="K17" i="4"/>
  <c r="AJ16" i="4"/>
  <c r="BA15" i="4"/>
  <c r="CH14" i="4"/>
  <c r="V14" i="4"/>
  <c r="AU13" i="4"/>
  <c r="CB12" i="4"/>
  <c r="P12" i="4"/>
  <c r="AW11" i="4"/>
  <c r="BV10" i="4"/>
  <c r="J10" i="4"/>
  <c r="AI9" i="4"/>
  <c r="BH8" i="4"/>
  <c r="BY7" i="4"/>
  <c r="M7" i="4"/>
  <c r="D25" i="2"/>
  <c r="E123" i="1"/>
  <c r="E101" i="1"/>
  <c r="E74" i="1"/>
  <c r="C33" i="1"/>
  <c r="C18" i="1"/>
  <c r="D126" i="1"/>
  <c r="F107" i="1"/>
  <c r="D71" i="9"/>
  <c r="E50" i="8"/>
  <c r="F66" i="7"/>
  <c r="F34" i="7"/>
  <c r="E61" i="6"/>
  <c r="G15" i="6"/>
  <c r="E63" i="5"/>
  <c r="G41" i="5"/>
  <c r="J24" i="5"/>
  <c r="CQ76" i="4"/>
  <c r="W76" i="4"/>
  <c r="BD75" i="4"/>
  <c r="CK74" i="4"/>
  <c r="Y74" i="4"/>
  <c r="AX73" i="4"/>
  <c r="BW72" i="4"/>
  <c r="K72" i="4"/>
  <c r="AJ71" i="4"/>
  <c r="BA70" i="4"/>
  <c r="CH69" i="4"/>
  <c r="V69" i="4"/>
  <c r="AU68" i="4"/>
  <c r="CB67" i="4"/>
  <c r="P67" i="4"/>
  <c r="AW66" i="4"/>
  <c r="BV65" i="4"/>
  <c r="J65" i="4"/>
  <c r="AI64" i="4"/>
  <c r="BH63" i="4"/>
  <c r="BY62" i="4"/>
  <c r="M62" i="4"/>
  <c r="AT61" i="4"/>
  <c r="BS60" i="4"/>
  <c r="G60" i="4"/>
  <c r="AN59" i="4"/>
  <c r="BU58" i="4"/>
  <c r="I58" i="4"/>
  <c r="AH57" i="4"/>
  <c r="BG56" i="4"/>
  <c r="CF55" i="4"/>
  <c r="T55" i="4"/>
  <c r="AK54" i="4"/>
  <c r="BR53" i="4"/>
  <c r="F53" i="4"/>
  <c r="AE52" i="4"/>
  <c r="BL51" i="4"/>
  <c r="CS50" i="4"/>
  <c r="AG50" i="4"/>
  <c r="BF49" i="4"/>
  <c r="CE48" i="4"/>
  <c r="S48" i="4"/>
  <c r="AR47" i="4"/>
  <c r="BI46" i="4"/>
  <c r="CP45" i="4"/>
  <c r="AD45" i="4"/>
  <c r="BC44" i="4"/>
  <c r="CJ43" i="4"/>
  <c r="X43" i="4"/>
  <c r="BE42" i="4"/>
  <c r="CD41" i="4"/>
  <c r="R41" i="4"/>
  <c r="AQ40" i="4"/>
  <c r="BP39" i="4"/>
  <c r="CG38" i="4"/>
  <c r="U38" i="4"/>
  <c r="BB37" i="4"/>
  <c r="CA36" i="4"/>
  <c r="O36" i="4"/>
  <c r="AV35" i="4"/>
  <c r="CC34" i="4"/>
  <c r="Q34" i="4"/>
  <c r="AP33" i="4"/>
  <c r="BO32" i="4"/>
  <c r="CN31" i="4"/>
  <c r="AB31" i="4"/>
  <c r="AS30" i="4"/>
  <c r="BZ29" i="4"/>
  <c r="N29" i="4"/>
  <c r="AM28" i="4"/>
  <c r="BT27" i="4"/>
  <c r="H27" i="4"/>
  <c r="AO26" i="4"/>
  <c r="BN25" i="4"/>
  <c r="CM24" i="4"/>
  <c r="AA24" i="4"/>
  <c r="AZ23" i="4"/>
  <c r="BQ22" i="4"/>
  <c r="E22" i="4"/>
  <c r="AL21" i="4"/>
  <c r="BK20" i="4"/>
  <c r="CR19" i="4"/>
  <c r="AF19" i="4"/>
  <c r="BM18" i="4"/>
  <c r="CT17" i="4"/>
  <c r="Z17" i="4"/>
  <c r="AY16" i="4"/>
  <c r="BX15" i="4"/>
  <c r="L15" i="4"/>
  <c r="AC14" i="4"/>
  <c r="BJ13" i="4"/>
  <c r="CQ12" i="4"/>
  <c r="W12" i="4"/>
  <c r="BD11" i="4"/>
  <c r="CK10" i="4"/>
  <c r="Y10" i="4"/>
  <c r="AX9" i="4"/>
  <c r="BW8" i="4"/>
  <c r="K8" i="4"/>
  <c r="AB7" i="4"/>
  <c r="D24" i="2"/>
  <c r="AB53" i="4"/>
  <c r="CT47" i="4"/>
  <c r="G42" i="4"/>
  <c r="BY36" i="4"/>
  <c r="CH33" i="4"/>
  <c r="CK30" i="4"/>
  <c r="CN27" i="4"/>
  <c r="CQ24" i="4"/>
  <c r="AG22" i="4"/>
  <c r="BQ18" i="4"/>
  <c r="O16" i="4"/>
  <c r="Q14" i="4"/>
  <c r="AO12" i="4"/>
  <c r="BK10" i="4"/>
  <c r="BM8" i="4"/>
  <c r="D68" i="2"/>
  <c r="F96" i="1"/>
  <c r="D78" i="1"/>
  <c r="D57" i="1"/>
  <c r="F15" i="1"/>
  <c r="BN31" i="4"/>
  <c r="AU14" i="4"/>
  <c r="T53" i="4"/>
  <c r="Z47" i="4"/>
  <c r="CR41" i="4"/>
  <c r="M36" i="4"/>
  <c r="AV33" i="4"/>
  <c r="CE30" i="4"/>
  <c r="U28" i="4"/>
  <c r="X25" i="4"/>
  <c r="AA22" i="4"/>
  <c r="AD19" i="4"/>
  <c r="BM16" i="4"/>
  <c r="BE14" i="4"/>
  <c r="AK12" i="4"/>
  <c r="BI10" i="4"/>
  <c r="CG8" i="4"/>
  <c r="J7" i="4"/>
  <c r="D98" i="1"/>
  <c r="F25" i="1"/>
  <c r="F72" i="1"/>
  <c r="AL27" i="4"/>
  <c r="AW12" i="4"/>
  <c r="AS52" i="4"/>
  <c r="R47" i="4"/>
  <c r="CJ41" i="4"/>
  <c r="K36" i="4"/>
  <c r="AT33" i="4"/>
  <c r="CC30" i="4"/>
  <c r="S28" i="4"/>
  <c r="BB25" i="4"/>
  <c r="BE22" i="4"/>
  <c r="BH19" i="4"/>
  <c r="BK16" i="4"/>
  <c r="BW14" i="4"/>
  <c r="BY12" i="4"/>
  <c r="BG10" i="4"/>
  <c r="CC8" i="4"/>
  <c r="H7" i="4"/>
  <c r="D102" i="1"/>
  <c r="D25" i="1"/>
  <c r="BB51" i="4"/>
  <c r="H25" i="4"/>
  <c r="AC10" i="4"/>
  <c r="BT49" i="4"/>
  <c r="AS44" i="4"/>
  <c r="R39" i="4"/>
  <c r="F35" i="4"/>
  <c r="AO32" i="4"/>
  <c r="BX29" i="4"/>
  <c r="N27" i="4"/>
  <c r="AW24" i="4"/>
  <c r="CF21" i="4"/>
  <c r="V19" i="4"/>
  <c r="AE16" i="4"/>
  <c r="AY14" i="4"/>
  <c r="BW12" i="4"/>
  <c r="BY10" i="4"/>
  <c r="CA8" i="4"/>
  <c r="D60" i="2"/>
  <c r="F89" i="1"/>
  <c r="F62" i="1"/>
  <c r="D44" i="1"/>
  <c r="D52" i="1"/>
  <c r="CT31" i="4"/>
  <c r="CM12" i="4"/>
  <c r="BH53" i="4"/>
  <c r="BN47" i="4"/>
  <c r="H41" i="4"/>
  <c r="BP35" i="4"/>
  <c r="BS32" i="4"/>
  <c r="I30" i="4"/>
  <c r="AR27" i="4"/>
  <c r="CA24" i="4"/>
  <c r="Q22" i="4"/>
  <c r="AZ19" i="4"/>
  <c r="BC16" i="4"/>
  <c r="BS14" i="4"/>
  <c r="BU12" i="4"/>
  <c r="CQ10" i="4"/>
  <c r="V9" i="4"/>
  <c r="AT7" i="4"/>
  <c r="F18" i="1"/>
  <c r="BZ19" i="4"/>
  <c r="F74" i="1"/>
  <c r="AV49" i="4"/>
  <c r="U44" i="4"/>
  <c r="AA38" i="4"/>
  <c r="CP33" i="4"/>
  <c r="AF31" i="4"/>
  <c r="AI28" i="4"/>
  <c r="F25" i="4"/>
  <c r="AO22" i="4"/>
  <c r="BX19" i="4"/>
  <c r="N17" i="4"/>
  <c r="J15" i="4"/>
  <c r="L13" i="4"/>
  <c r="N11" i="4"/>
  <c r="AL9" i="4"/>
  <c r="AN7" i="4"/>
  <c r="F105" i="1"/>
  <c r="F43" i="1"/>
  <c r="D11" i="1"/>
  <c r="AG32" i="4"/>
  <c r="AH15" i="4"/>
  <c r="AJ53" i="4"/>
  <c r="I48" i="4"/>
  <c r="CA42" i="4"/>
  <c r="AZ37" i="4"/>
  <c r="CJ33" i="4"/>
  <c r="CM30" i="4"/>
  <c r="CP27" i="4"/>
  <c r="AF25" i="4"/>
  <c r="AI22" i="4"/>
  <c r="F19" i="4"/>
  <c r="AO16" i="4"/>
  <c r="BK14" i="4"/>
  <c r="CG12" i="4"/>
  <c r="L11" i="4"/>
  <c r="CK8" i="4"/>
  <c r="P7" i="4"/>
  <c r="D105" i="1"/>
  <c r="D76" i="1"/>
  <c r="F53" i="1"/>
  <c r="D28" i="1"/>
  <c r="BJ43" i="4"/>
  <c r="AR21" i="4"/>
  <c r="AP7" i="4"/>
  <c r="CE41" i="4"/>
  <c r="F111" i="1"/>
  <c r="H46" i="5"/>
  <c r="H75" i="4"/>
  <c r="AA72" i="4"/>
  <c r="BK68" i="4"/>
  <c r="Z65" i="4"/>
  <c r="BJ61" i="4"/>
  <c r="Y58" i="4"/>
  <c r="BA54" i="4"/>
  <c r="P51" i="4"/>
  <c r="BH47" i="4"/>
  <c r="G44" i="4"/>
  <c r="BG40" i="4"/>
  <c r="F37" i="4"/>
  <c r="BF33" i="4"/>
  <c r="CP29" i="4"/>
  <c r="BE26" i="4"/>
  <c r="CG22" i="4"/>
  <c r="AV19" i="4"/>
  <c r="CN15" i="4"/>
  <c r="AM12" i="4"/>
  <c r="CM8" i="4"/>
  <c r="AF49" i="4"/>
  <c r="BA34" i="4"/>
  <c r="BP19" i="4"/>
  <c r="AF9" i="4"/>
  <c r="D30" i="1"/>
  <c r="AD43" i="4"/>
  <c r="CM22" i="4"/>
  <c r="F11" i="4"/>
  <c r="F97" i="1"/>
  <c r="V43" i="4"/>
  <c r="CE28" i="4"/>
  <c r="V15" i="4"/>
  <c r="F40" i="1"/>
  <c r="BX45" i="4"/>
  <c r="AY22" i="4"/>
  <c r="AR11" i="4"/>
  <c r="F66" i="1"/>
  <c r="AM42" i="4"/>
  <c r="AT25" i="4"/>
  <c r="AP11" i="4"/>
  <c r="CH7" i="4"/>
  <c r="BI34" i="4"/>
  <c r="AQ20" i="4"/>
  <c r="CB9" i="4"/>
  <c r="BP37" i="4"/>
  <c r="BC34" i="4"/>
  <c r="BR19" i="4"/>
  <c r="AJ9" i="4"/>
  <c r="D10" i="1"/>
  <c r="AB10" i="4"/>
  <c r="CN65" i="4"/>
  <c r="CT51" i="4"/>
  <c r="J35" i="4"/>
  <c r="AZ17" i="4"/>
  <c r="AH74" i="4"/>
  <c r="CD66" i="4"/>
  <c r="AG59" i="4"/>
  <c r="CM49" i="4"/>
  <c r="AX42" i="4"/>
  <c r="CH38" i="4"/>
  <c r="AW35" i="4"/>
  <c r="BY31" i="4"/>
  <c r="AN28" i="4"/>
  <c r="CF24" i="4"/>
  <c r="AE21" i="4"/>
  <c r="BC13" i="4"/>
  <c r="CG7" i="4"/>
  <c r="E124" i="1"/>
  <c r="D127" i="1"/>
  <c r="L36" i="7"/>
  <c r="D26" i="5"/>
  <c r="BF73" i="4"/>
  <c r="BI70" i="4"/>
  <c r="X67" i="4"/>
  <c r="BP63" i="4"/>
  <c r="AV59" i="4"/>
  <c r="CN55" i="4"/>
  <c r="AM52" i="4"/>
  <c r="AA48" i="4"/>
  <c r="BK44" i="4"/>
  <c r="Z41" i="4"/>
  <c r="BJ37" i="4"/>
  <c r="Y34" i="4"/>
  <c r="CH29" i="4"/>
  <c r="BV25" i="4"/>
  <c r="M22" i="4"/>
  <c r="BU18" i="4"/>
  <c r="T15" i="4"/>
  <c r="CS10" i="4"/>
  <c r="S8" i="4"/>
  <c r="BS42" i="4"/>
  <c r="AD25" i="4"/>
  <c r="BI12" i="4"/>
  <c r="D80" i="1"/>
  <c r="BE48" i="4"/>
  <c r="R31" i="4"/>
  <c r="CA14" i="4"/>
  <c r="F100" i="1"/>
  <c r="BC42" i="4"/>
  <c r="AY28" i="4"/>
  <c r="X13" i="4"/>
  <c r="F16" i="1"/>
  <c r="AL35" i="4"/>
  <c r="BI25" i="4"/>
  <c r="R20" i="4"/>
  <c r="AV14" i="4"/>
  <c r="BZ8" i="4"/>
  <c r="C60" i="1"/>
  <c r="CA22" i="4"/>
  <c r="M39" i="7"/>
  <c r="CD75" i="4"/>
  <c r="O70" i="4"/>
  <c r="AS64" i="4"/>
  <c r="BN59" i="4"/>
  <c r="BQ56" i="4"/>
  <c r="CR53" i="4"/>
  <c r="Z51" i="4"/>
  <c r="AC48" i="4"/>
  <c r="BD45" i="4"/>
  <c r="BW42" i="4"/>
  <c r="CH39" i="4"/>
  <c r="P37" i="4"/>
  <c r="AI34" i="4"/>
  <c r="AL31" i="4"/>
  <c r="BE28" i="4"/>
  <c r="BR23" i="4"/>
  <c r="I20" i="4"/>
  <c r="AC16" i="4"/>
  <c r="M24" i="7"/>
  <c r="E70" i="5"/>
  <c r="G16" i="5"/>
  <c r="BU75" i="4"/>
  <c r="CE73" i="4"/>
  <c r="BY71" i="4"/>
  <c r="F70" i="4"/>
  <c r="X68" i="4"/>
  <c r="AH66" i="4"/>
  <c r="AR64" i="4"/>
  <c r="BB62" i="4"/>
  <c r="BL60" i="4"/>
  <c r="CD58" i="4"/>
  <c r="CN56" i="4"/>
  <c r="CP54" i="4"/>
  <c r="O53" i="4"/>
  <c r="AO51" i="4"/>
  <c r="AQ49" i="4"/>
  <c r="AS47" i="4"/>
  <c r="BK45" i="4"/>
  <c r="CC43" i="4"/>
  <c r="I43" i="4"/>
  <c r="AH42" i="4"/>
  <c r="BG41" i="4"/>
  <c r="CF40" i="4"/>
  <c r="T40" i="4"/>
  <c r="AK39" i="4"/>
  <c r="BR38" i="4"/>
  <c r="F38" i="4"/>
  <c r="AE37" i="4"/>
  <c r="BL36" i="4"/>
  <c r="CS35" i="4"/>
  <c r="AG35" i="4"/>
  <c r="BF34" i="4"/>
  <c r="CE33" i="4"/>
  <c r="S33" i="4"/>
  <c r="AR32" i="4"/>
  <c r="BI31" i="4"/>
  <c r="CP30" i="4"/>
  <c r="AD30" i="4"/>
  <c r="BC29" i="4"/>
  <c r="CJ28" i="4"/>
  <c r="X28" i="4"/>
  <c r="BE27" i="4"/>
  <c r="CD26" i="4"/>
  <c r="R26" i="4"/>
  <c r="AQ25" i="4"/>
  <c r="BP24" i="4"/>
  <c r="CG23" i="4"/>
  <c r="U23" i="4"/>
  <c r="BB22" i="4"/>
  <c r="CA21" i="4"/>
  <c r="O21" i="4"/>
  <c r="AV20" i="4"/>
  <c r="CC19" i="4"/>
  <c r="Q19" i="4"/>
  <c r="AP18" i="4"/>
  <c r="BO17" i="4"/>
  <c r="CN16" i="4"/>
  <c r="AB16" i="4"/>
  <c r="AS15" i="4"/>
  <c r="BZ14" i="4"/>
  <c r="N14" i="4"/>
  <c r="AM13" i="4"/>
  <c r="BT12" i="4"/>
  <c r="H12" i="4"/>
  <c r="AO11" i="4"/>
  <c r="BN10" i="4"/>
  <c r="CM9" i="4"/>
  <c r="AA9" i="4"/>
  <c r="AZ8" i="4"/>
  <c r="BQ7" i="4"/>
  <c r="E7" i="4"/>
  <c r="D17" i="2"/>
  <c r="E122" i="1"/>
  <c r="E100" i="1"/>
  <c r="C72" i="1"/>
  <c r="C32" i="1"/>
  <c r="C16" i="1"/>
  <c r="D124" i="1"/>
  <c r="D14" i="15"/>
  <c r="D55" i="9"/>
  <c r="E42" i="8"/>
  <c r="M63" i="7"/>
  <c r="M31" i="7"/>
  <c r="H56" i="6"/>
  <c r="T74" i="5"/>
  <c r="D58" i="5"/>
  <c r="M39" i="5"/>
  <c r="P22" i="5"/>
  <c r="CA76" i="4"/>
  <c r="O76" i="4"/>
  <c r="AV75" i="4"/>
  <c r="CC74" i="4"/>
  <c r="Q74" i="4"/>
  <c r="AP73" i="4"/>
  <c r="BO72" i="4"/>
  <c r="CN71" i="4"/>
  <c r="AB71" i="4"/>
  <c r="AS70" i="4"/>
  <c r="BZ69" i="4"/>
  <c r="N69" i="4"/>
  <c r="AM68" i="4"/>
  <c r="BT67" i="4"/>
  <c r="H67" i="4"/>
  <c r="AO66" i="4"/>
  <c r="BN65" i="4"/>
  <c r="CM64" i="4"/>
  <c r="AA64" i="4"/>
  <c r="AZ63" i="4"/>
  <c r="BQ62" i="4"/>
  <c r="E62" i="4"/>
  <c r="AL61" i="4"/>
  <c r="BK60" i="4"/>
  <c r="CR59" i="4"/>
  <c r="AF59" i="4"/>
  <c r="BM58" i="4"/>
  <c r="CT57" i="4"/>
  <c r="Z57" i="4"/>
  <c r="AY56" i="4"/>
  <c r="BX55" i="4"/>
  <c r="L55" i="4"/>
  <c r="AC54" i="4"/>
  <c r="BJ53" i="4"/>
  <c r="CQ52" i="4"/>
  <c r="W52" i="4"/>
  <c r="BD51" i="4"/>
  <c r="CK50" i="4"/>
  <c r="Y50" i="4"/>
  <c r="AX49" i="4"/>
  <c r="BW48" i="4"/>
  <c r="K48" i="4"/>
  <c r="AJ47" i="4"/>
  <c r="BA46" i="4"/>
  <c r="CH45" i="4"/>
  <c r="V45" i="4"/>
  <c r="AU44" i="4"/>
  <c r="CB43" i="4"/>
  <c r="P43" i="4"/>
  <c r="AW42" i="4"/>
  <c r="BV41" i="4"/>
  <c r="J41" i="4"/>
  <c r="AI40" i="4"/>
  <c r="BH39" i="4"/>
  <c r="BY38" i="4"/>
  <c r="M38" i="4"/>
  <c r="AT37" i="4"/>
  <c r="BS36" i="4"/>
  <c r="G36" i="4"/>
  <c r="AN35" i="4"/>
  <c r="BU34" i="4"/>
  <c r="I34" i="4"/>
  <c r="AH33" i="4"/>
  <c r="BG32" i="4"/>
  <c r="CF31" i="4"/>
  <c r="T31" i="4"/>
  <c r="AK30" i="4"/>
  <c r="BR29" i="4"/>
  <c r="F29" i="4"/>
  <c r="AE28" i="4"/>
  <c r="BL27" i="4"/>
  <c r="CS26" i="4"/>
  <c r="AG26" i="4"/>
  <c r="BF25" i="4"/>
  <c r="CE24" i="4"/>
  <c r="S24" i="4"/>
  <c r="AR23" i="4"/>
  <c r="BI22" i="4"/>
  <c r="CP21" i="4"/>
  <c r="AD21" i="4"/>
  <c r="BC20" i="4"/>
  <c r="CJ19" i="4"/>
  <c r="X19" i="4"/>
  <c r="BE18" i="4"/>
  <c r="CD17" i="4"/>
  <c r="R17" i="4"/>
  <c r="AQ16" i="4"/>
  <c r="BP15" i="4"/>
  <c r="CG14" i="4"/>
  <c r="U14" i="4"/>
  <c r="BB13" i="4"/>
  <c r="CA12" i="4"/>
  <c r="O12" i="4"/>
  <c r="AV11" i="4"/>
  <c r="CC10" i="4"/>
  <c r="Q10" i="4"/>
  <c r="AP9" i="4"/>
  <c r="BO8" i="4"/>
  <c r="CN7" i="4"/>
  <c r="T7" i="4"/>
  <c r="D16" i="2"/>
  <c r="BI52" i="4"/>
  <c r="AH47" i="4"/>
  <c r="AN41" i="4"/>
  <c r="S36" i="4"/>
  <c r="BB33" i="4"/>
  <c r="BE30" i="4"/>
  <c r="BH27" i="4"/>
  <c r="BK24" i="4"/>
  <c r="CT21" i="4"/>
  <c r="AK18" i="4"/>
  <c r="BR15" i="4"/>
  <c r="CN13" i="4"/>
  <c r="S12" i="4"/>
  <c r="AQ10" i="4"/>
  <c r="AS8" i="4"/>
  <c r="D46" i="2"/>
  <c r="F94" i="1"/>
  <c r="F71" i="1"/>
  <c r="D55" i="1"/>
  <c r="D9" i="1"/>
  <c r="AK28" i="4"/>
  <c r="BQ12" i="4"/>
  <c r="BA52" i="4"/>
  <c r="BG46" i="4"/>
  <c r="AF41" i="4"/>
  <c r="BZ35" i="4"/>
  <c r="P33" i="4"/>
  <c r="AY30" i="4"/>
  <c r="CH27" i="4"/>
  <c r="CK24" i="4"/>
  <c r="CN21" i="4"/>
  <c r="CQ18" i="4"/>
  <c r="AK16" i="4"/>
  <c r="AI14" i="4"/>
  <c r="Q12" i="4"/>
  <c r="AM10" i="4"/>
  <c r="BK8" i="4"/>
  <c r="D66" i="2"/>
  <c r="D96" i="1"/>
  <c r="D23" i="1"/>
  <c r="D56" i="1"/>
  <c r="G26" i="4"/>
  <c r="R11" i="4"/>
  <c r="BZ51" i="4"/>
  <c r="AY46" i="4"/>
  <c r="X41" i="4"/>
  <c r="BX35" i="4"/>
  <c r="N33" i="4"/>
  <c r="AW30" i="4"/>
  <c r="CF27" i="4"/>
  <c r="V25" i="4"/>
  <c r="Y22" i="4"/>
  <c r="AB19" i="4"/>
  <c r="AG16" i="4"/>
  <c r="BC14" i="4"/>
  <c r="BE12" i="4"/>
  <c r="AK10" i="4"/>
  <c r="BI8" i="4"/>
  <c r="D62" i="2"/>
  <c r="D100" i="1"/>
  <c r="F10" i="1"/>
  <c r="AC44" i="4"/>
  <c r="BW22" i="4"/>
  <c r="BU8" i="4"/>
  <c r="H49" i="4"/>
  <c r="BZ43" i="4"/>
  <c r="AY38" i="4"/>
  <c r="BS34" i="4"/>
  <c r="I32" i="4"/>
  <c r="AR29" i="4"/>
  <c r="CA26" i="4"/>
  <c r="Q24" i="4"/>
  <c r="AZ21" i="4"/>
  <c r="BC18" i="4"/>
  <c r="G16" i="4"/>
  <c r="AE14" i="4"/>
  <c r="BA12" i="4"/>
  <c r="BC10" i="4"/>
  <c r="BE8" i="4"/>
  <c r="D38" i="2"/>
  <c r="F87" i="1"/>
  <c r="F60" i="1"/>
  <c r="D42" i="1"/>
  <c r="F33" i="1"/>
  <c r="AJ29" i="4"/>
  <c r="AL11" i="4"/>
  <c r="AC52" i="4"/>
  <c r="AI46" i="4"/>
  <c r="AO40" i="4"/>
  <c r="AJ35" i="4"/>
  <c r="AM32" i="4"/>
  <c r="BV29" i="4"/>
  <c r="L27" i="4"/>
  <c r="AU24" i="4"/>
  <c r="CD21" i="4"/>
  <c r="T19" i="4"/>
  <c r="Y16" i="4"/>
  <c r="AW14" i="4"/>
  <c r="AY12" i="4"/>
  <c r="BW10" i="4"/>
  <c r="CS8" i="4"/>
  <c r="X7" i="4"/>
  <c r="W50" i="4"/>
  <c r="P17" i="4"/>
  <c r="D16" i="1"/>
  <c r="CC48" i="4"/>
  <c r="BB43" i="4"/>
  <c r="BH37" i="4"/>
  <c r="BJ33" i="4"/>
  <c r="CS30" i="4"/>
  <c r="BP27" i="4"/>
  <c r="BS24" i="4"/>
  <c r="I22" i="4"/>
  <c r="AR19" i="4"/>
  <c r="CA16" i="4"/>
  <c r="BM14" i="4"/>
  <c r="CK12" i="4"/>
  <c r="CM10" i="4"/>
  <c r="P9" i="4"/>
  <c r="R7" i="4"/>
  <c r="D103" i="1"/>
  <c r="F41" i="1"/>
  <c r="D89" i="1"/>
  <c r="BO30" i="4"/>
  <c r="CB13" i="4"/>
  <c r="BQ52" i="4"/>
  <c r="AP47" i="4"/>
  <c r="O42" i="4"/>
  <c r="CG36" i="4"/>
  <c r="BD33" i="4"/>
  <c r="BG30" i="4"/>
  <c r="BJ27" i="4"/>
  <c r="CS24" i="4"/>
  <c r="BP21" i="4"/>
  <c r="BS18" i="4"/>
  <c r="Q16" i="4"/>
  <c r="AO14" i="4"/>
  <c r="BM12" i="4"/>
  <c r="BO10" i="4"/>
  <c r="BQ8" i="4"/>
  <c r="D70" i="2"/>
  <c r="F90" i="1"/>
  <c r="F67" i="1"/>
  <c r="F51" i="1"/>
  <c r="F11" i="1"/>
  <c r="AI38" i="4"/>
  <c r="AT19" i="4"/>
  <c r="F127" i="1"/>
  <c r="AS10" i="4"/>
  <c r="AU8" i="4"/>
  <c r="D50" i="2"/>
  <c r="F88" i="1"/>
  <c r="F65" i="1"/>
  <c r="D49" i="1"/>
  <c r="F23" i="1"/>
  <c r="BK34" i="4"/>
  <c r="AV17" i="4"/>
  <c r="F101" i="1"/>
  <c r="BF42" i="4"/>
  <c r="BI39" i="4"/>
  <c r="BC37" i="4"/>
  <c r="R34" i="4"/>
  <c r="U31" i="4"/>
  <c r="CC27" i="4"/>
  <c r="CN24" i="4"/>
  <c r="N22" i="4"/>
  <c r="AO19" i="4"/>
  <c r="AZ16" i="4"/>
  <c r="AL14" i="4"/>
  <c r="BM11" i="4"/>
  <c r="BX8" i="4"/>
  <c r="E125" i="1"/>
  <c r="D76" i="7"/>
  <c r="E31" i="5"/>
  <c r="AO74" i="4"/>
  <c r="BQ70" i="4"/>
  <c r="AF67" i="4"/>
  <c r="BX63" i="4"/>
  <c r="W60" i="4"/>
  <c r="BW56" i="4"/>
  <c r="CH53" i="4"/>
  <c r="AW50" i="4"/>
  <c r="BY46" i="4"/>
  <c r="AN43" i="4"/>
  <c r="CF39" i="4"/>
  <c r="AE36" i="4"/>
  <c r="CE32" i="4"/>
  <c r="AD29" i="4"/>
  <c r="CD25" i="4"/>
  <c r="U22" i="4"/>
  <c r="Q18" i="4"/>
  <c r="AS14" i="4"/>
  <c r="H11" i="4"/>
  <c r="AR7" i="4"/>
  <c r="K38" i="4"/>
  <c r="BJ25" i="4"/>
  <c r="CE12" i="4"/>
  <c r="D82" i="1"/>
  <c r="D70" i="1"/>
  <c r="CG28" i="4"/>
  <c r="CC12" i="4"/>
  <c r="D34" i="1"/>
  <c r="AW48" i="4"/>
  <c r="AV31" i="4"/>
  <c r="AD17" i="4"/>
  <c r="AX7" i="4"/>
  <c r="BQ28" i="4"/>
  <c r="BR35" i="4"/>
  <c r="P25" i="4"/>
  <c r="CQ14" i="4"/>
  <c r="D106" i="1"/>
  <c r="AW16" i="4"/>
  <c r="BU30" i="4"/>
  <c r="BB17" i="4"/>
  <c r="D79" i="1"/>
  <c r="AH29" i="4"/>
  <c r="BB15" i="4"/>
  <c r="F124" i="1"/>
  <c r="F103" i="1"/>
  <c r="BF31" i="4"/>
  <c r="H17" i="4"/>
  <c r="BF7" i="4"/>
  <c r="F57" i="1"/>
  <c r="CA15" i="4"/>
  <c r="P14" i="5"/>
  <c r="BK54" i="4"/>
  <c r="BA40" i="4"/>
  <c r="AF29" i="4"/>
  <c r="J31" i="5"/>
  <c r="CF64" i="4"/>
  <c r="AS55" i="4"/>
  <c r="CG47" i="4"/>
  <c r="K41" i="4"/>
  <c r="AU37" i="4"/>
  <c r="AI33" i="4"/>
  <c r="BS29" i="4"/>
  <c r="AH26" i="4"/>
  <c r="BR22" i="4"/>
  <c r="AG19" i="4"/>
  <c r="AR16" i="4"/>
  <c r="CJ12" i="4"/>
  <c r="R10" i="4"/>
  <c r="U7" i="4"/>
  <c r="C34" i="1"/>
  <c r="L68" i="7"/>
  <c r="R64" i="5"/>
  <c r="AE76" i="4"/>
  <c r="AR71" i="4"/>
  <c r="BC68" i="4"/>
  <c r="AQ64" i="4"/>
  <c r="CA60" i="4"/>
  <c r="Q58" i="4"/>
  <c r="N53" i="4"/>
  <c r="BN49" i="4"/>
  <c r="BQ46" i="4"/>
  <c r="BM42" i="4"/>
  <c r="L39" i="4"/>
  <c r="CK34" i="4"/>
  <c r="K32" i="4"/>
  <c r="AU28" i="4"/>
  <c r="J25" i="4"/>
  <c r="BS20" i="4"/>
  <c r="BG16" i="4"/>
  <c r="F13" i="4"/>
  <c r="BF9" i="4"/>
  <c r="F108" i="1"/>
  <c r="X31" i="4"/>
  <c r="AM14" i="4"/>
  <c r="N7" i="4"/>
  <c r="BL33" i="4"/>
  <c r="BQ36" i="4"/>
  <c r="BG22" i="4"/>
  <c r="CE10" i="4"/>
  <c r="D85" i="1"/>
  <c r="BI36" i="4"/>
  <c r="CK22" i="4"/>
  <c r="CS14" i="4"/>
  <c r="F106" i="1"/>
  <c r="AM50" i="4"/>
  <c r="K30" i="4"/>
  <c r="CP24" i="4"/>
  <c r="AQ19" i="4"/>
  <c r="CC13" i="4"/>
  <c r="N8" i="4"/>
  <c r="C52" i="1"/>
  <c r="AV21" i="4"/>
  <c r="M7" i="7"/>
  <c r="R75" i="4"/>
  <c r="AV69" i="4"/>
  <c r="BZ63" i="4"/>
  <c r="Z59" i="4"/>
  <c r="AC56" i="4"/>
  <c r="BD53" i="4"/>
  <c r="BW50" i="4"/>
  <c r="CH47" i="4"/>
  <c r="P45" i="4"/>
  <c r="AI42" i="4"/>
  <c r="AT39" i="4"/>
  <c r="BU36" i="4"/>
  <c r="CF33" i="4"/>
  <c r="CQ30" i="4"/>
  <c r="CD27" i="4"/>
  <c r="N23" i="4"/>
  <c r="BV19" i="4"/>
  <c r="I75" i="14"/>
  <c r="I12" i="7"/>
  <c r="P61" i="5"/>
  <c r="S12" i="5"/>
  <c r="AW75" i="4"/>
  <c r="BG73" i="4"/>
  <c r="BI71" i="4"/>
  <c r="BS69" i="4"/>
  <c r="CS67" i="4"/>
  <c r="R66" i="4"/>
  <c r="T64" i="4"/>
  <c r="AD62" i="4"/>
  <c r="AV60" i="4"/>
  <c r="BF58" i="4"/>
  <c r="BP56" i="4"/>
  <c r="BZ54" i="4"/>
  <c r="CJ52" i="4"/>
  <c r="Q51" i="4"/>
  <c r="AA49" i="4"/>
  <c r="U47" i="4"/>
  <c r="AM45" i="4"/>
  <c r="BM43" i="4"/>
  <c r="CT42" i="4"/>
  <c r="Z42" i="4"/>
  <c r="AY41" i="4"/>
  <c r="BX40" i="4"/>
  <c r="L40" i="4"/>
  <c r="AC39" i="4"/>
  <c r="BJ38" i="4"/>
  <c r="CQ37" i="4"/>
  <c r="W37" i="4"/>
  <c r="BD36" i="4"/>
  <c r="CK35" i="4"/>
  <c r="Y35" i="4"/>
  <c r="AX34" i="4"/>
  <c r="BW33" i="4"/>
  <c r="K33" i="4"/>
  <c r="AJ32" i="4"/>
  <c r="BA31" i="4"/>
  <c r="CH30" i="4"/>
  <c r="V30" i="4"/>
  <c r="AU29" i="4"/>
  <c r="CB28" i="4"/>
  <c r="P28" i="4"/>
  <c r="AW27" i="4"/>
  <c r="BV26" i="4"/>
  <c r="J26" i="4"/>
  <c r="AI25" i="4"/>
  <c r="BH24" i="4"/>
  <c r="BY23" i="4"/>
  <c r="M23" i="4"/>
  <c r="AT22" i="4"/>
  <c r="BS21" i="4"/>
  <c r="G21" i="4"/>
  <c r="AN20" i="4"/>
  <c r="BU19" i="4"/>
  <c r="I19" i="4"/>
  <c r="AH18" i="4"/>
  <c r="BG17" i="4"/>
  <c r="CF16" i="4"/>
  <c r="T16" i="4"/>
  <c r="AK15" i="4"/>
  <c r="BR14" i="4"/>
  <c r="F14" i="4"/>
  <c r="AE13" i="4"/>
  <c r="BL12" i="4"/>
  <c r="CS11" i="4"/>
  <c r="AG11" i="4"/>
  <c r="BF10" i="4"/>
  <c r="CE9" i="4"/>
  <c r="S9" i="4"/>
  <c r="AR8" i="4"/>
  <c r="BI7" i="4"/>
  <c r="D73" i="2"/>
  <c r="D9" i="2"/>
  <c r="E121" i="1"/>
  <c r="C98" i="1"/>
  <c r="C71" i="1"/>
  <c r="E26" i="1"/>
  <c r="C15" i="1"/>
  <c r="D123" i="1"/>
  <c r="J70" i="14"/>
  <c r="D39" i="9"/>
  <c r="E34" i="8"/>
  <c r="G61" i="7"/>
  <c r="G29" i="7"/>
  <c r="D52" i="6"/>
  <c r="G73" i="5"/>
  <c r="J56" i="5"/>
  <c r="S37" i="5"/>
  <c r="I19" i="5"/>
  <c r="BS76" i="4"/>
  <c r="G76" i="4"/>
  <c r="AN75" i="4"/>
  <c r="BU74" i="4"/>
  <c r="I74" i="4"/>
  <c r="AH73" i="4"/>
  <c r="BG72" i="4"/>
  <c r="CF71" i="4"/>
  <c r="T71" i="4"/>
  <c r="AK70" i="4"/>
  <c r="BR69" i="4"/>
  <c r="F69" i="4"/>
  <c r="AE68" i="4"/>
  <c r="BL67" i="4"/>
  <c r="CS66" i="4"/>
  <c r="AG66" i="4"/>
  <c r="BF65" i="4"/>
  <c r="CE64" i="4"/>
  <c r="S64" i="4"/>
  <c r="AR63" i="4"/>
  <c r="BI62" i="4"/>
  <c r="CP61" i="4"/>
  <c r="AD61" i="4"/>
  <c r="BC60" i="4"/>
  <c r="CJ59" i="4"/>
  <c r="X59" i="4"/>
  <c r="BE58" i="4"/>
  <c r="CD57" i="4"/>
  <c r="R57" i="4"/>
  <c r="AQ56" i="4"/>
  <c r="BP55" i="4"/>
  <c r="CG54" i="4"/>
  <c r="U54" i="4"/>
  <c r="BB53" i="4"/>
  <c r="CA52" i="4"/>
  <c r="O52" i="4"/>
  <c r="AV51" i="4"/>
  <c r="CC50" i="4"/>
  <c r="Q50" i="4"/>
  <c r="AP49" i="4"/>
  <c r="BO48" i="4"/>
  <c r="CN47" i="4"/>
  <c r="AB47" i="4"/>
  <c r="AS46" i="4"/>
  <c r="BZ45" i="4"/>
  <c r="N45" i="4"/>
  <c r="AM44" i="4"/>
  <c r="BT43" i="4"/>
  <c r="H43" i="4"/>
  <c r="AO42" i="4"/>
  <c r="BN41" i="4"/>
  <c r="CM40" i="4"/>
  <c r="AA40" i="4"/>
  <c r="AZ39" i="4"/>
  <c r="BQ38" i="4"/>
  <c r="E38" i="4"/>
  <c r="AL37" i="4"/>
  <c r="BK36" i="4"/>
  <c r="CR35" i="4"/>
  <c r="AF35" i="4"/>
  <c r="BM34" i="4"/>
  <c r="CT33" i="4"/>
  <c r="Z33" i="4"/>
  <c r="AY32" i="4"/>
  <c r="BX31" i="4"/>
  <c r="L31" i="4"/>
  <c r="AC30" i="4"/>
  <c r="BJ29" i="4"/>
  <c r="CQ28" i="4"/>
  <c r="W28" i="4"/>
  <c r="BD27" i="4"/>
  <c r="CK26" i="4"/>
  <c r="Y26" i="4"/>
  <c r="AX25" i="4"/>
  <c r="BW24" i="4"/>
  <c r="K24" i="4"/>
  <c r="AJ23" i="4"/>
  <c r="BA22" i="4"/>
  <c r="CH21" i="4"/>
  <c r="V21" i="4"/>
  <c r="AU20" i="4"/>
  <c r="CB19" i="4"/>
  <c r="P19" i="4"/>
  <c r="AW18" i="4"/>
  <c r="BV17" i="4"/>
  <c r="J17" i="4"/>
  <c r="AI16" i="4"/>
  <c r="BH15" i="4"/>
  <c r="BY14" i="4"/>
  <c r="M14" i="4"/>
  <c r="AT13" i="4"/>
  <c r="BS12" i="4"/>
  <c r="G12" i="4"/>
  <c r="AN11" i="4"/>
  <c r="BU10" i="4"/>
  <c r="I10" i="4"/>
  <c r="AH9" i="4"/>
  <c r="BG8" i="4"/>
  <c r="CF7" i="4"/>
  <c r="L7" i="4"/>
  <c r="D128" i="1"/>
  <c r="CP51" i="4"/>
  <c r="BO46" i="4"/>
  <c r="BU40" i="4"/>
  <c r="CF35" i="4"/>
  <c r="V33" i="4"/>
  <c r="Y30" i="4"/>
  <c r="AB27" i="4"/>
  <c r="AE24" i="4"/>
  <c r="BN21" i="4"/>
  <c r="E18" i="4"/>
  <c r="AV15" i="4"/>
  <c r="BT13" i="4"/>
  <c r="CP11" i="4"/>
  <c r="U10" i="4"/>
  <c r="W8" i="4"/>
  <c r="D26" i="2"/>
  <c r="D90" i="1"/>
  <c r="F69" i="1"/>
  <c r="D53" i="1"/>
  <c r="D81" i="1"/>
  <c r="AM26" i="4"/>
  <c r="CF9" i="4"/>
  <c r="CH51" i="4"/>
  <c r="CN45" i="4"/>
  <c r="BM40" i="4"/>
  <c r="AT35" i="4"/>
  <c r="CC32" i="4"/>
  <c r="S30" i="4"/>
  <c r="BB27" i="4"/>
  <c r="BE24" i="4"/>
  <c r="BH21" i="4"/>
  <c r="BK18" i="4"/>
  <c r="M16" i="4"/>
  <c r="O14" i="4"/>
  <c r="CN11" i="4"/>
  <c r="S10" i="4"/>
  <c r="AO8" i="4"/>
  <c r="D44" i="2"/>
  <c r="D94" i="1"/>
  <c r="D21" i="1"/>
  <c r="D8" i="1"/>
  <c r="I24" i="4"/>
  <c r="AN9" i="4"/>
  <c r="N51" i="4"/>
  <c r="CF45" i="4"/>
  <c r="BE40" i="4"/>
  <c r="AR35" i="4"/>
  <c r="CA32" i="4"/>
  <c r="Q30" i="4"/>
  <c r="AZ27" i="4"/>
  <c r="BC24" i="4"/>
  <c r="BF21" i="4"/>
  <c r="BI18" i="4"/>
  <c r="I16" i="4"/>
  <c r="AG14" i="4"/>
  <c r="AI12" i="4"/>
  <c r="O10" i="4"/>
  <c r="AM8" i="4"/>
  <c r="D42" i="2"/>
  <c r="F48" i="1"/>
  <c r="D36" i="2"/>
  <c r="BN39" i="4"/>
  <c r="BY20" i="4"/>
  <c r="V7" i="4"/>
  <c r="AO48" i="4"/>
  <c r="N43" i="4"/>
  <c r="CF37" i="4"/>
  <c r="AM34" i="4"/>
  <c r="BV31" i="4"/>
  <c r="L29" i="4"/>
  <c r="AU26" i="4"/>
  <c r="CD23" i="4"/>
  <c r="T21" i="4"/>
  <c r="W18" i="4"/>
  <c r="CD15" i="4"/>
  <c r="I14" i="4"/>
  <c r="AG12" i="4"/>
  <c r="AI10" i="4"/>
  <c r="AK8" i="4"/>
  <c r="D18" i="2"/>
  <c r="F85" i="1"/>
  <c r="F58" i="1"/>
  <c r="D40" i="1"/>
  <c r="CK48" i="4"/>
  <c r="F27" i="4"/>
  <c r="BJ9" i="4"/>
  <c r="BJ51" i="4"/>
  <c r="BP45" i="4"/>
  <c r="BV39" i="4"/>
  <c r="BQ34" i="4"/>
  <c r="G32" i="4"/>
  <c r="AP29" i="4"/>
  <c r="BY26" i="4"/>
  <c r="O24" i="4"/>
  <c r="AX21" i="4"/>
  <c r="CG18" i="4"/>
  <c r="E16" i="4"/>
  <c r="AA14" i="4"/>
  <c r="AC12" i="4"/>
  <c r="BA10" i="4"/>
  <c r="BY8" i="4"/>
  <c r="D58" i="2"/>
  <c r="Y48" i="4"/>
  <c r="N15" i="4"/>
  <c r="AR53" i="4"/>
  <c r="Q48" i="4"/>
  <c r="W42" i="4"/>
  <c r="AC36" i="4"/>
  <c r="AD33" i="4"/>
  <c r="BM30" i="4"/>
  <c r="AJ27" i="4"/>
  <c r="AM24" i="4"/>
  <c r="BV21" i="4"/>
  <c r="L19" i="4"/>
  <c r="AU16" i="4"/>
  <c r="AQ14" i="4"/>
  <c r="BO12" i="4"/>
  <c r="BQ10" i="4"/>
  <c r="BS8" i="4"/>
  <c r="D74" i="2"/>
  <c r="D101" i="1"/>
  <c r="D37" i="1"/>
  <c r="D58" i="1"/>
  <c r="BR27" i="4"/>
  <c r="AA12" i="4"/>
  <c r="E52" i="4"/>
  <c r="BW46" i="4"/>
  <c r="AV41" i="4"/>
  <c r="U36" i="4"/>
  <c r="X33" i="4"/>
  <c r="AA30" i="4"/>
  <c r="AD27" i="4"/>
  <c r="BM24" i="4"/>
  <c r="AJ21" i="4"/>
  <c r="AM18" i="4"/>
  <c r="CP15" i="4"/>
  <c r="S14" i="4"/>
  <c r="AQ12" i="4"/>
  <c r="AD24" i="4"/>
  <c r="BP18" i="4"/>
  <c r="Q13" i="4"/>
  <c r="AM7" i="4"/>
  <c r="E21" i="1"/>
  <c r="Q20" i="4"/>
  <c r="F30" i="6"/>
  <c r="AQ74" i="4"/>
  <c r="CC68" i="4"/>
  <c r="N63" i="4"/>
  <c r="CM58" i="4"/>
  <c r="E56" i="4"/>
  <c r="AF53" i="4"/>
  <c r="AY50" i="4"/>
  <c r="BJ47" i="4"/>
  <c r="CK44" i="4"/>
  <c r="K42" i="4"/>
  <c r="V39" i="4"/>
  <c r="AW36" i="4"/>
  <c r="BH33" i="4"/>
  <c r="BK30" i="4"/>
  <c r="AH27" i="4"/>
  <c r="BS22" i="4"/>
  <c r="AP19" i="4"/>
  <c r="D8" i="12"/>
  <c r="H75" i="6"/>
  <c r="H53" i="5"/>
  <c r="R7" i="5"/>
  <c r="AG75" i="4"/>
  <c r="AI73" i="4"/>
  <c r="AK71" i="4"/>
  <c r="BC69" i="4"/>
  <c r="BU67" i="4"/>
  <c r="CE65" i="4"/>
  <c r="CG63" i="4"/>
  <c r="F62" i="4"/>
  <c r="X60" i="4"/>
  <c r="AP58" i="4"/>
  <c r="AR56" i="4"/>
  <c r="BB54" i="4"/>
  <c r="BT52" i="4"/>
  <c r="CD50" i="4"/>
  <c r="CN48" i="4"/>
  <c r="E47" i="4"/>
  <c r="O45" i="4"/>
  <c r="BE43" i="4"/>
  <c r="CD42" i="4"/>
  <c r="R42" i="4"/>
  <c r="AQ41" i="4"/>
  <c r="BP40" i="4"/>
  <c r="CG39" i="4"/>
  <c r="U39" i="4"/>
  <c r="BB38" i="4"/>
  <c r="CA37" i="4"/>
  <c r="O37" i="4"/>
  <c r="AV36" i="4"/>
  <c r="CC35" i="4"/>
  <c r="Q35" i="4"/>
  <c r="AP34" i="4"/>
  <c r="BO33" i="4"/>
  <c r="CN32" i="4"/>
  <c r="AB32" i="4"/>
  <c r="AS31" i="4"/>
  <c r="BZ30" i="4"/>
  <c r="N30" i="4"/>
  <c r="AM29" i="4"/>
  <c r="BT28" i="4"/>
  <c r="H28" i="4"/>
  <c r="AO27" i="4"/>
  <c r="BN26" i="4"/>
  <c r="CM25" i="4"/>
  <c r="AA25" i="4"/>
  <c r="AZ24" i="4"/>
  <c r="BQ23" i="4"/>
  <c r="E23" i="4"/>
  <c r="AL22" i="4"/>
  <c r="BK21" i="4"/>
  <c r="CR20" i="4"/>
  <c r="AF20" i="4"/>
  <c r="BM19" i="4"/>
  <c r="CT18" i="4"/>
  <c r="Z18" i="4"/>
  <c r="AY17" i="4"/>
  <c r="BX16" i="4"/>
  <c r="L16" i="4"/>
  <c r="AC15" i="4"/>
  <c r="BJ14" i="4"/>
  <c r="CQ13" i="4"/>
  <c r="W13" i="4"/>
  <c r="BD12" i="4"/>
  <c r="CK11" i="4"/>
  <c r="Y11" i="4"/>
  <c r="AX10" i="4"/>
  <c r="BW9" i="4"/>
  <c r="K9" i="4"/>
  <c r="AJ8" i="4"/>
  <c r="BA7" i="4"/>
  <c r="D65" i="2"/>
  <c r="E128" i="1"/>
  <c r="E120" i="1"/>
  <c r="C97" i="1"/>
  <c r="C70" i="1"/>
  <c r="E25" i="1"/>
  <c r="C13" i="1"/>
  <c r="D122" i="1"/>
  <c r="E31" i="14"/>
  <c r="D23" i="9"/>
  <c r="E26" i="8"/>
  <c r="N58" i="7"/>
  <c r="N26" i="7"/>
  <c r="G47" i="6"/>
  <c r="M71" i="5"/>
  <c r="P54" i="5"/>
  <c r="F36" i="5"/>
  <c r="O17" i="5"/>
  <c r="BK76" i="4"/>
  <c r="CR75" i="4"/>
  <c r="AF75" i="4"/>
  <c r="BM74" i="4"/>
  <c r="CT73" i="4"/>
  <c r="Z73" i="4"/>
  <c r="AY72" i="4"/>
  <c r="BX71" i="4"/>
  <c r="L71" i="4"/>
  <c r="AC70" i="4"/>
  <c r="BJ69" i="4"/>
  <c r="CQ68" i="4"/>
  <c r="W68" i="4"/>
  <c r="BD67" i="4"/>
  <c r="CK66" i="4"/>
  <c r="Y66" i="4"/>
  <c r="AX65" i="4"/>
  <c r="BW64" i="4"/>
  <c r="K64" i="4"/>
  <c r="AJ63" i="4"/>
  <c r="BA62" i="4"/>
  <c r="CH61" i="4"/>
  <c r="V61" i="4"/>
  <c r="AU60" i="4"/>
  <c r="CB59" i="4"/>
  <c r="P59" i="4"/>
  <c r="AW58" i="4"/>
  <c r="BV57" i="4"/>
  <c r="J57" i="4"/>
  <c r="AI56" i="4"/>
  <c r="BH55" i="4"/>
  <c r="BY54" i="4"/>
  <c r="M54" i="4"/>
  <c r="AT53" i="4"/>
  <c r="BS52" i="4"/>
  <c r="G52" i="4"/>
  <c r="AN51" i="4"/>
  <c r="BU50" i="4"/>
  <c r="I50" i="4"/>
  <c r="AH49" i="4"/>
  <c r="BG48" i="4"/>
  <c r="CF47" i="4"/>
  <c r="T47" i="4"/>
  <c r="AK46" i="4"/>
  <c r="BR45" i="4"/>
  <c r="F45" i="4"/>
  <c r="AE44" i="4"/>
  <c r="BL43" i="4"/>
  <c r="CS42" i="4"/>
  <c r="AG42" i="4"/>
  <c r="BF41" i="4"/>
  <c r="CE40" i="4"/>
  <c r="S40" i="4"/>
  <c r="AR39" i="4"/>
  <c r="BI38" i="4"/>
  <c r="CP37" i="4"/>
  <c r="AD37" i="4"/>
  <c r="BC36" i="4"/>
  <c r="CJ35" i="4"/>
  <c r="X35" i="4"/>
  <c r="BE34" i="4"/>
  <c r="CD33" i="4"/>
  <c r="R33" i="4"/>
  <c r="AQ32" i="4"/>
  <c r="BP31" i="4"/>
  <c r="CG30" i="4"/>
  <c r="U30" i="4"/>
  <c r="BB29" i="4"/>
  <c r="CA28" i="4"/>
  <c r="O28" i="4"/>
  <c r="AV27" i="4"/>
  <c r="CC26" i="4"/>
  <c r="Q26" i="4"/>
  <c r="AP25" i="4"/>
  <c r="BO24" i="4"/>
  <c r="CN23" i="4"/>
  <c r="AB23" i="4"/>
  <c r="AS22" i="4"/>
  <c r="BZ21" i="4"/>
  <c r="N21" i="4"/>
  <c r="AM20" i="4"/>
  <c r="BT19" i="4"/>
  <c r="H19" i="4"/>
  <c r="AO18" i="4"/>
  <c r="BN17" i="4"/>
  <c r="CM16" i="4"/>
  <c r="AA16" i="4"/>
  <c r="AZ15" i="4"/>
  <c r="BQ14" i="4"/>
  <c r="E14" i="4"/>
  <c r="AL13" i="4"/>
  <c r="BK12" i="4"/>
  <c r="CR11" i="4"/>
  <c r="AF11" i="4"/>
  <c r="BM10" i="4"/>
  <c r="CT9" i="4"/>
  <c r="Z9" i="4"/>
  <c r="AY8" i="4"/>
  <c r="BX7" i="4"/>
  <c r="D72" i="2"/>
  <c r="D125" i="1"/>
  <c r="AD51" i="4"/>
  <c r="AJ45" i="4"/>
  <c r="I40" i="4"/>
  <c r="AZ35" i="4"/>
  <c r="BC32" i="4"/>
  <c r="BF29" i="4"/>
  <c r="BI26" i="4"/>
  <c r="CR23" i="4"/>
  <c r="AH21" i="4"/>
  <c r="BR17" i="4"/>
  <c r="Z15" i="4"/>
  <c r="AX13" i="4"/>
  <c r="BV11" i="4"/>
  <c r="CR9" i="4"/>
  <c r="CT7" i="4"/>
  <c r="F126" i="1"/>
  <c r="D88" i="1"/>
  <c r="D67" i="1"/>
  <c r="D51" i="1"/>
  <c r="D60" i="1"/>
  <c r="AO24" i="4"/>
  <c r="AE8" i="4"/>
  <c r="V51" i="4"/>
  <c r="AB45" i="4"/>
  <c r="CT39" i="4"/>
  <c r="N35" i="4"/>
  <c r="AW32" i="4"/>
  <c r="CF29" i="4"/>
  <c r="V27" i="4"/>
  <c r="Y24" i="4"/>
  <c r="AB21" i="4"/>
  <c r="AE18" i="4"/>
  <c r="CJ15" i="4"/>
  <c r="BP13" i="4"/>
  <c r="BR11" i="4"/>
  <c r="CP9" i="4"/>
  <c r="U8" i="4"/>
  <c r="D22" i="2"/>
  <c r="D71" i="1"/>
  <c r="D19" i="1"/>
  <c r="CG52" i="4"/>
  <c r="K22" i="4"/>
  <c r="BA8" i="4"/>
  <c r="AU50" i="4"/>
  <c r="T45" i="4"/>
  <c r="Z39" i="4"/>
  <c r="L35" i="4"/>
  <c r="AU32" i="4"/>
  <c r="CD29" i="4"/>
  <c r="T27" i="4"/>
  <c r="W24" i="4"/>
  <c r="Z21" i="4"/>
  <c r="AC18" i="4"/>
  <c r="CH15" i="4"/>
  <c r="K14" i="4"/>
  <c r="M12" i="4"/>
  <c r="CN9" i="4"/>
  <c r="Q8" i="4"/>
  <c r="D20" i="2"/>
  <c r="F46" i="1"/>
  <c r="F95" i="1"/>
  <c r="CQ34" i="4"/>
  <c r="AU18" i="4"/>
  <c r="D95" i="1"/>
  <c r="BV47" i="4"/>
  <c r="AU42" i="4"/>
  <c r="T37" i="4"/>
  <c r="G34" i="4"/>
  <c r="AP31" i="4"/>
  <c r="BY28" i="4"/>
  <c r="O26" i="4"/>
  <c r="AX23" i="4"/>
  <c r="CG20" i="4"/>
  <c r="CJ17" i="4"/>
  <c r="BJ15" i="4"/>
  <c r="CF13" i="4"/>
  <c r="K12" i="4"/>
  <c r="M10" i="4"/>
  <c r="O8" i="4"/>
  <c r="F125" i="1"/>
  <c r="F83" i="1"/>
  <c r="F56" i="1"/>
  <c r="F8" i="1"/>
  <c r="BF47" i="4"/>
  <c r="BU24" i="4"/>
  <c r="I8" i="4"/>
  <c r="CQ50" i="4"/>
  <c r="AK44" i="4"/>
  <c r="J39" i="4"/>
  <c r="AK34" i="4"/>
  <c r="BT31" i="4"/>
  <c r="J29" i="4"/>
  <c r="AS26" i="4"/>
  <c r="CB23" i="4"/>
  <c r="R21" i="4"/>
  <c r="BA18" i="4"/>
  <c r="CB15" i="4"/>
  <c r="G14" i="4"/>
  <c r="I12" i="4"/>
  <c r="AE10" i="4"/>
  <c r="BC8" i="4"/>
  <c r="D14" i="2"/>
  <c r="CM46" i="4"/>
  <c r="BF13" i="4"/>
  <c r="BY52" i="4"/>
  <c r="AX47" i="4"/>
  <c r="BD41" i="4"/>
  <c r="CN35" i="4"/>
  <c r="CQ32" i="4"/>
  <c r="AG30" i="4"/>
  <c r="BQ26" i="4"/>
  <c r="G24" i="4"/>
  <c r="AP21" i="4"/>
  <c r="BY18" i="4"/>
  <c r="U16" i="4"/>
  <c r="W14" i="4"/>
  <c r="AS12" i="4"/>
  <c r="AU10" i="4"/>
  <c r="AW8" i="4"/>
  <c r="D52" i="2"/>
  <c r="F76" i="1"/>
  <c r="F28" i="1"/>
  <c r="F22" i="1"/>
  <c r="BT25" i="4"/>
  <c r="BS10" i="4"/>
  <c r="AL51" i="4"/>
  <c r="K46" i="4"/>
  <c r="CC40" i="4"/>
  <c r="CH35" i="4"/>
  <c r="CK32" i="4"/>
  <c r="CN29" i="4"/>
  <c r="CQ26" i="4"/>
  <c r="AG24" i="4"/>
  <c r="BQ20" i="4"/>
  <c r="G18" i="4"/>
  <c r="BT15" i="4"/>
  <c r="CR13" i="4"/>
  <c r="U12" i="4"/>
  <c r="W10" i="4"/>
  <c r="Y8" i="4"/>
  <c r="D28" i="2"/>
  <c r="F86" i="1"/>
  <c r="F63" i="1"/>
  <c r="D47" i="1"/>
  <c r="F13" i="1"/>
  <c r="BM32" i="4"/>
  <c r="BD15" i="4"/>
  <c r="D72" i="1"/>
  <c r="AZ13" i="4"/>
  <c r="CB7" i="4"/>
  <c r="F59" i="1"/>
  <c r="E28" i="4"/>
  <c r="AL46" i="4"/>
  <c r="AR40" i="4"/>
  <c r="CJ36" i="4"/>
  <c r="CD34" i="4"/>
  <c r="CG31" i="4"/>
  <c r="AV28" i="4"/>
  <c r="BO25" i="4"/>
  <c r="BZ22" i="4"/>
  <c r="H20" i="4"/>
  <c r="AA17" i="4"/>
  <c r="BK13" i="4"/>
  <c r="CT10" i="4"/>
  <c r="L8" i="4"/>
  <c r="E103" i="1"/>
  <c r="C21" i="1"/>
  <c r="E66" i="8"/>
  <c r="H24" i="6"/>
  <c r="AM76" i="4"/>
  <c r="AZ71" i="4"/>
  <c r="CR67" i="4"/>
  <c r="AY64" i="4"/>
  <c r="CQ60" i="4"/>
  <c r="AX57" i="4"/>
  <c r="V53" i="4"/>
  <c r="BV49" i="4"/>
  <c r="M46" i="4"/>
  <c r="BU42" i="4"/>
  <c r="T39" i="4"/>
  <c r="BL35" i="4"/>
  <c r="S32" i="4"/>
  <c r="BC28" i="4"/>
  <c r="R25" i="4"/>
  <c r="BB21" i="4"/>
  <c r="CC18" i="4"/>
  <c r="AB15" i="4"/>
  <c r="BT11" i="4"/>
  <c r="AA8" i="4"/>
  <c r="AL43" i="4"/>
  <c r="CS22" i="4"/>
  <c r="J11" i="4"/>
  <c r="D61" i="1"/>
  <c r="X49" i="4"/>
  <c r="AX31" i="4"/>
  <c r="AF17" i="4"/>
  <c r="BB7" i="4"/>
  <c r="BZ15" i="4"/>
  <c r="M34" i="4"/>
  <c r="AA20" i="4"/>
  <c r="AB9" i="4"/>
  <c r="AJ13" i="4"/>
  <c r="H33" i="4"/>
  <c r="CH19" i="4"/>
  <c r="AT9" i="4"/>
  <c r="D48" i="1"/>
  <c r="F37" i="1"/>
  <c r="K28" i="4"/>
  <c r="P15" i="4"/>
  <c r="CJ7" i="4"/>
  <c r="AZ45" i="4"/>
  <c r="H23" i="4"/>
  <c r="BF11" i="4"/>
  <c r="F7" i="1"/>
  <c r="M44" i="4"/>
  <c r="CR25" i="4"/>
  <c r="AF13" i="4"/>
  <c r="F80" i="1"/>
  <c r="AY10" i="4"/>
  <c r="L25" i="4"/>
  <c r="E52" i="8"/>
  <c r="AZ57" i="4"/>
  <c r="AX43" i="4"/>
  <c r="CK20" i="4"/>
  <c r="P76" i="4"/>
  <c r="BL68" i="4"/>
  <c r="AQ57" i="4"/>
  <c r="N46" i="4"/>
  <c r="BW41" i="4"/>
  <c r="V38" i="4"/>
  <c r="J34" i="4"/>
  <c r="AT30" i="4"/>
  <c r="I27" i="4"/>
  <c r="AK23" i="4"/>
  <c r="BF18" i="4"/>
  <c r="BI15" i="4"/>
  <c r="X12" i="4"/>
  <c r="AQ9" i="4"/>
  <c r="D33" i="2"/>
  <c r="C19" i="1"/>
  <c r="E58" i="8"/>
  <c r="BL75" i="4"/>
  <c r="S72" i="4"/>
  <c r="CJ67" i="4"/>
  <c r="R65" i="4"/>
  <c r="BB61" i="4"/>
  <c r="AP57" i="4"/>
  <c r="BZ53" i="4"/>
  <c r="AO50" i="4"/>
  <c r="E46" i="4"/>
  <c r="AF43" i="4"/>
  <c r="BX39" i="4"/>
  <c r="BD35" i="4"/>
  <c r="AJ31" i="4"/>
  <c r="CB27" i="4"/>
  <c r="AI24" i="4"/>
  <c r="AT21" i="4"/>
  <c r="I18" i="4"/>
  <c r="BR13" i="4"/>
  <c r="AG10" i="4"/>
  <c r="D40" i="2"/>
  <c r="U34" i="4"/>
  <c r="AM16" i="4"/>
  <c r="F98" i="1"/>
  <c r="CT15" i="4"/>
  <c r="CB33" i="4"/>
  <c r="BJ19" i="4"/>
  <c r="H9" i="4"/>
  <c r="BP29" i="4"/>
  <c r="L53" i="4"/>
  <c r="P31" i="4"/>
  <c r="CQ16" i="4"/>
  <c r="AD7" i="4"/>
  <c r="CD11" i="4"/>
  <c r="BU32" i="4"/>
  <c r="BC23" i="4"/>
  <c r="CG17" i="4"/>
  <c r="AP12" i="4"/>
  <c r="D51" i="2"/>
  <c r="C9" i="1"/>
  <c r="AA18" i="4"/>
  <c r="T66" i="5"/>
  <c r="BP73" i="4"/>
  <c r="Q68" i="4"/>
  <c r="AM62" i="4"/>
  <c r="AY58" i="4"/>
  <c r="BJ55" i="4"/>
  <c r="CK52" i="4"/>
  <c r="K50" i="4"/>
  <c r="V47" i="4"/>
  <c r="AW44" i="4"/>
  <c r="BH41" i="4"/>
  <c r="BS38" i="4"/>
  <c r="I36" i="4"/>
  <c r="T33" i="4"/>
  <c r="W30" i="4"/>
  <c r="BW26" i="4"/>
  <c r="W22" i="4"/>
  <c r="J19" i="4"/>
  <c r="I76" i="7"/>
  <c r="F57" i="6"/>
  <c r="G48" i="5"/>
  <c r="CB76" i="4"/>
  <c r="I75" i="4"/>
  <c r="S73" i="4"/>
  <c r="M71" i="4"/>
  <c r="AE69" i="4"/>
  <c r="BE67" i="4"/>
  <c r="BG65" i="4"/>
  <c r="BI63" i="4"/>
  <c r="CA61" i="4"/>
  <c r="CS59" i="4"/>
  <c r="R58" i="4"/>
  <c r="AB56" i="4"/>
  <c r="AD54" i="4"/>
  <c r="AV52" i="4"/>
  <c r="BN50" i="4"/>
  <c r="BP48" i="4"/>
  <c r="BZ46" i="4"/>
  <c r="CR44" i="4"/>
  <c r="AW43" i="4"/>
  <c r="BV42" i="4"/>
  <c r="J42" i="4"/>
  <c r="AI41" i="4"/>
  <c r="BH40" i="4"/>
  <c r="BY39" i="4"/>
  <c r="M39" i="4"/>
  <c r="AT38" i="4"/>
  <c r="BS37" i="4"/>
  <c r="G37" i="4"/>
  <c r="AN36" i="4"/>
  <c r="BU35" i="4"/>
  <c r="I35" i="4"/>
  <c r="AH34" i="4"/>
  <c r="BG33" i="4"/>
  <c r="CF32" i="4"/>
  <c r="T32" i="4"/>
  <c r="AK31" i="4"/>
  <c r="BR30" i="4"/>
  <c r="F30" i="4"/>
  <c r="AE29" i="4"/>
  <c r="BL28" i="4"/>
  <c r="CS27" i="4"/>
  <c r="AG27" i="4"/>
  <c r="BF26" i="4"/>
  <c r="CE25" i="4"/>
  <c r="S25" i="4"/>
  <c r="AR24" i="4"/>
  <c r="BI23" i="4"/>
  <c r="CP22" i="4"/>
  <c r="AD22" i="4"/>
  <c r="BC21" i="4"/>
  <c r="CJ20" i="4"/>
  <c r="X20" i="4"/>
  <c r="BE19" i="4"/>
  <c r="CD18" i="4"/>
  <c r="R18" i="4"/>
  <c r="AQ17" i="4"/>
  <c r="BP16" i="4"/>
  <c r="CG15" i="4"/>
  <c r="U15" i="4"/>
  <c r="BB14" i="4"/>
  <c r="CA13" i="4"/>
  <c r="O13" i="4"/>
  <c r="AV12" i="4"/>
  <c r="CC11" i="4"/>
  <c r="Q11" i="4"/>
  <c r="AP10" i="4"/>
  <c r="BO9" i="4"/>
  <c r="CN8" i="4"/>
  <c r="AB8" i="4"/>
  <c r="AS7" i="4"/>
  <c r="D57" i="2"/>
  <c r="E127" i="1"/>
  <c r="C118" i="1"/>
  <c r="C96" i="1"/>
  <c r="C69" i="1"/>
  <c r="C23" i="1"/>
  <c r="AZ7" i="4"/>
  <c r="D120" i="1"/>
  <c r="E19" i="13"/>
  <c r="D7" i="9"/>
  <c r="E18" i="8"/>
  <c r="I51" i="7"/>
  <c r="I19" i="7"/>
  <c r="F38" i="6"/>
  <c r="S69" i="5"/>
  <c r="I51" i="5"/>
  <c r="L34" i="5"/>
  <c r="H14" i="5"/>
  <c r="BC76" i="4"/>
  <c r="CJ75" i="4"/>
  <c r="X75" i="4"/>
  <c r="BE74" i="4"/>
  <c r="CD73" i="4"/>
  <c r="R73" i="4"/>
  <c r="AQ72" i="4"/>
  <c r="BP71" i="4"/>
  <c r="CG70" i="4"/>
  <c r="U70" i="4"/>
  <c r="BB69" i="4"/>
  <c r="CA68" i="4"/>
  <c r="O68" i="4"/>
  <c r="AV67" i="4"/>
  <c r="CC66" i="4"/>
  <c r="Q66" i="4"/>
  <c r="AP65" i="4"/>
  <c r="BO64" i="4"/>
  <c r="CN63" i="4"/>
  <c r="AB63" i="4"/>
  <c r="AS62" i="4"/>
  <c r="BZ61" i="4"/>
  <c r="N61" i="4"/>
  <c r="AM60" i="4"/>
  <c r="BT59" i="4"/>
  <c r="H59" i="4"/>
  <c r="AO58" i="4"/>
  <c r="BN57" i="4"/>
  <c r="CM56" i="4"/>
  <c r="AA56" i="4"/>
  <c r="AZ55" i="4"/>
  <c r="BQ54" i="4"/>
  <c r="E54" i="4"/>
  <c r="AL53" i="4"/>
  <c r="BK52" i="4"/>
  <c r="CR51" i="4"/>
  <c r="AF51" i="4"/>
  <c r="BM50" i="4"/>
  <c r="CT49" i="4"/>
  <c r="Z49" i="4"/>
  <c r="AY48" i="4"/>
  <c r="BX47" i="4"/>
  <c r="L47" i="4"/>
  <c r="AC46" i="4"/>
  <c r="BJ45" i="4"/>
  <c r="CQ44" i="4"/>
  <c r="W44" i="4"/>
  <c r="BD43" i="4"/>
  <c r="CK42" i="4"/>
  <c r="Y42" i="4"/>
  <c r="AX41" i="4"/>
  <c r="BW40" i="4"/>
  <c r="K40" i="4"/>
  <c r="AJ39" i="4"/>
  <c r="BA38" i="4"/>
  <c r="CH37" i="4"/>
  <c r="V37" i="4"/>
  <c r="AU36" i="4"/>
  <c r="CB35" i="4"/>
  <c r="P35" i="4"/>
  <c r="AW34" i="4"/>
  <c r="BV33" i="4"/>
  <c r="J33" i="4"/>
  <c r="AI32" i="4"/>
  <c r="BH31" i="4"/>
  <c r="BY30" i="4"/>
  <c r="M30" i="4"/>
  <c r="AT29" i="4"/>
  <c r="BS28" i="4"/>
  <c r="G28" i="4"/>
  <c r="AN27" i="4"/>
  <c r="BU26" i="4"/>
  <c r="I26" i="4"/>
  <c r="AH25" i="4"/>
  <c r="BG24" i="4"/>
  <c r="CF23" i="4"/>
  <c r="T23" i="4"/>
  <c r="AK22" i="4"/>
  <c r="BR21" i="4"/>
  <c r="F21" i="4"/>
  <c r="AE20" i="4"/>
  <c r="BL19" i="4"/>
  <c r="CS18" i="4"/>
  <c r="AG18" i="4"/>
  <c r="BF17" i="4"/>
  <c r="CE16" i="4"/>
  <c r="S16" i="4"/>
  <c r="AR15" i="4"/>
  <c r="BI14" i="4"/>
  <c r="CP13" i="4"/>
  <c r="AD13" i="4"/>
  <c r="BC12" i="4"/>
  <c r="CJ11" i="4"/>
  <c r="X11" i="4"/>
  <c r="BE10" i="4"/>
  <c r="CD9" i="4"/>
  <c r="R9" i="4"/>
  <c r="AQ8" i="4"/>
  <c r="BP7" i="4"/>
  <c r="D64" i="2"/>
  <c r="D121" i="1"/>
  <c r="BK50" i="4"/>
  <c r="BQ44" i="4"/>
  <c r="AP39" i="4"/>
  <c r="T35" i="4"/>
  <c r="W32" i="4"/>
  <c r="Z29" i="4"/>
  <c r="AC26" i="4"/>
  <c r="BL23" i="4"/>
  <c r="BO20" i="4"/>
  <c r="AL17" i="4"/>
  <c r="F15" i="4"/>
  <c r="AB13" i="4"/>
  <c r="AZ11" i="4"/>
  <c r="BX9" i="4"/>
  <c r="BZ7" i="4"/>
  <c r="D118" i="1"/>
  <c r="D86" i="1"/>
  <c r="D65" i="1"/>
  <c r="F34" i="1"/>
  <c r="AZ53" i="4"/>
  <c r="AQ22" i="4"/>
  <c r="D54" i="2"/>
  <c r="BC50" i="4"/>
  <c r="BI44" i="4"/>
  <c r="AH39" i="4"/>
  <c r="CA34" i="4"/>
  <c r="Q32" i="4"/>
  <c r="AZ29" i="4"/>
  <c r="BC26" i="4"/>
  <c r="BF23" i="4"/>
  <c r="BI20" i="4"/>
  <c r="CR17" i="4"/>
  <c r="BN15" i="4"/>
  <c r="AV13" i="4"/>
  <c r="AX11" i="4"/>
  <c r="BT9" i="4"/>
  <c r="CR7" i="4"/>
  <c r="F123" i="1"/>
  <c r="D69" i="1"/>
  <c r="D15" i="1"/>
  <c r="BL41" i="4"/>
  <c r="AS20" i="4"/>
  <c r="D76" i="2"/>
  <c r="CB49" i="4"/>
  <c r="BA44" i="4"/>
  <c r="BG38" i="4"/>
  <c r="BY34" i="4"/>
  <c r="O32" i="4"/>
  <c r="AX29" i="4"/>
  <c r="CG26" i="4"/>
  <c r="CJ23" i="4"/>
  <c r="CM20" i="4"/>
  <c r="CP17" i="4"/>
  <c r="BL15" i="4"/>
  <c r="CJ13" i="4"/>
  <c r="BP11" i="4"/>
  <c r="BR9" i="4"/>
  <c r="CP7" i="4"/>
  <c r="F128" i="1"/>
  <c r="F44" i="1"/>
  <c r="D87" i="1"/>
  <c r="CS32" i="4"/>
  <c r="W16" i="4"/>
  <c r="AK52" i="4"/>
  <c r="J47" i="4"/>
  <c r="CB41" i="4"/>
  <c r="BA36" i="4"/>
  <c r="BT33" i="4"/>
  <c r="J31" i="4"/>
  <c r="AS28" i="4"/>
  <c r="CB25" i="4"/>
  <c r="R23" i="4"/>
  <c r="BA20" i="4"/>
  <c r="BD17" i="4"/>
  <c r="AN15" i="4"/>
  <c r="BL13" i="4"/>
  <c r="CH11" i="4"/>
  <c r="CJ9" i="4"/>
  <c r="BR7" i="4"/>
  <c r="D117" i="1"/>
  <c r="F81" i="1"/>
  <c r="F54" i="1"/>
  <c r="D108" i="1"/>
  <c r="AA46" i="4"/>
  <c r="BX21" i="4"/>
  <c r="D34" i="2"/>
  <c r="AE50" i="4"/>
  <c r="BR43" i="4"/>
  <c r="AQ38" i="4"/>
  <c r="E34" i="4"/>
  <c r="AN31" i="4"/>
  <c r="BW28" i="4"/>
  <c r="M26" i="4"/>
  <c r="AV23" i="4"/>
  <c r="CE20" i="4"/>
  <c r="U18" i="4"/>
  <c r="BF15" i="4"/>
  <c r="CD13" i="4"/>
  <c r="CF11" i="4"/>
  <c r="K10" i="4"/>
  <c r="AG8" i="4"/>
  <c r="F122" i="1"/>
  <c r="BH45" i="4"/>
  <c r="BH11" i="4"/>
  <c r="M52" i="4"/>
  <c r="CE46" i="4"/>
  <c r="CK40" i="4"/>
  <c r="BH35" i="4"/>
  <c r="BK32" i="4"/>
  <c r="CT29" i="4"/>
  <c r="AK26" i="4"/>
  <c r="BT23" i="4"/>
  <c r="J21" i="4"/>
  <c r="AS18" i="4"/>
  <c r="CR15" i="4"/>
  <c r="CT13" i="4"/>
  <c r="Y12" i="4"/>
  <c r="AA10" i="4"/>
  <c r="AC8" i="4"/>
  <c r="D30" i="2"/>
  <c r="D74" i="1"/>
  <c r="D26" i="1"/>
  <c r="BD49" i="4"/>
  <c r="AP23" i="4"/>
  <c r="T9" i="4"/>
  <c r="BS50" i="4"/>
  <c r="AR45" i="4"/>
  <c r="Q40" i="4"/>
  <c r="BB35" i="4"/>
  <c r="BE32" i="4"/>
  <c r="BH29" i="4"/>
  <c r="BK26" i="4"/>
  <c r="CT23" i="4"/>
  <c r="AK20" i="4"/>
  <c r="BT17" i="4"/>
  <c r="AX15" i="4"/>
  <c r="BV13" i="4"/>
  <c r="CT11" i="4"/>
  <c r="BZ9" i="4"/>
  <c r="E8" i="4"/>
  <c r="F121" i="1"/>
  <c r="F84" i="1"/>
  <c r="F61" i="1"/>
  <c r="D45" i="1"/>
  <c r="D7" i="1"/>
  <c r="AI30" i="4"/>
  <c r="P13" i="4"/>
  <c r="M18" i="4"/>
  <c r="E10" i="4"/>
  <c r="D10" i="2"/>
  <c r="F49" i="1"/>
  <c r="CQ42" i="4"/>
  <c r="BL7" i="4"/>
  <c r="BY44" i="4"/>
  <c r="V35" i="4"/>
  <c r="AB29" i="4"/>
  <c r="AE26" i="4"/>
  <c r="E20" i="4"/>
  <c r="AD15" i="4"/>
  <c r="BD9" i="4"/>
  <c r="F82" i="1"/>
  <c r="D62" i="1"/>
  <c r="E12" i="4"/>
  <c r="AG43" i="4"/>
  <c r="CP38" i="4"/>
  <c r="X36" i="4"/>
  <c r="AQ33" i="4"/>
  <c r="BB30" i="4"/>
  <c r="O29" i="4"/>
  <c r="AP26" i="4"/>
  <c r="AS23" i="4"/>
  <c r="BT20" i="4"/>
  <c r="CM17" i="4"/>
  <c r="E15" i="4"/>
  <c r="AF12" i="4"/>
  <c r="AY9" i="4"/>
  <c r="D41" i="2"/>
  <c r="E36" i="1"/>
  <c r="D46" i="11"/>
  <c r="D12" i="7"/>
  <c r="G9" i="5"/>
  <c r="BN73" i="4"/>
  <c r="E70" i="4"/>
  <c r="BM66" i="4"/>
  <c r="L63" i="4"/>
  <c r="BD59" i="4"/>
  <c r="K56" i="4"/>
  <c r="AU52" i="4"/>
  <c r="J49" i="4"/>
  <c r="AT45" i="4"/>
  <c r="I42" i="4"/>
  <c r="AK38" i="4"/>
  <c r="CS34" i="4"/>
  <c r="AR31" i="4"/>
  <c r="CJ27" i="4"/>
  <c r="AQ24" i="4"/>
  <c r="CA20" i="4"/>
  <c r="AP17" i="4"/>
  <c r="BZ13" i="4"/>
  <c r="AO10" i="4"/>
  <c r="D48" i="2"/>
  <c r="BD31" i="4"/>
  <c r="BS16" i="4"/>
  <c r="AH7" i="4"/>
  <c r="AD35" i="4"/>
  <c r="AJ37" i="4"/>
  <c r="CJ25" i="4"/>
  <c r="X15" i="4"/>
  <c r="F102" i="1"/>
  <c r="AB37" i="4"/>
  <c r="X23" i="4"/>
  <c r="Z11" i="4"/>
  <c r="F117" i="1"/>
  <c r="F51" i="4"/>
  <c r="AQ30" i="4"/>
  <c r="CK16" i="4"/>
  <c r="Z7" i="4"/>
  <c r="BJ35" i="4"/>
  <c r="CS48" i="4"/>
  <c r="AL33" i="4"/>
  <c r="S20" i="4"/>
  <c r="BL9" i="4"/>
  <c r="CA50" i="4"/>
  <c r="BF39" i="4"/>
  <c r="BR25" i="4"/>
  <c r="BD13" i="4"/>
  <c r="F47" i="1"/>
  <c r="AN49" i="4"/>
  <c r="BI28" i="4"/>
  <c r="H15" i="4"/>
  <c r="F115" i="1"/>
  <c r="AN25" i="4"/>
  <c r="BE21" i="4"/>
  <c r="AO60" i="4"/>
  <c r="W46" i="4"/>
  <c r="M32" i="4"/>
  <c r="T25" i="4"/>
  <c r="D7" i="6"/>
  <c r="AT70" i="4"/>
  <c r="O61" i="4"/>
  <c r="CC51" i="4"/>
  <c r="Y43" i="4"/>
  <c r="BA39" i="4"/>
  <c r="CB36" i="4"/>
  <c r="BV34" i="4"/>
  <c r="M31" i="4"/>
  <c r="BU27" i="4"/>
  <c r="T24" i="4"/>
  <c r="F22" i="4"/>
  <c r="CS19" i="4"/>
  <c r="S17" i="4"/>
  <c r="AD14" i="4"/>
  <c r="CD10" i="4"/>
  <c r="C93" i="1"/>
  <c r="D14" i="11"/>
  <c r="D20" i="6"/>
  <c r="M7" i="5"/>
  <c r="CS74" i="4"/>
  <c r="CE72" i="4"/>
  <c r="AD69" i="4"/>
  <c r="CD65" i="4"/>
  <c r="CG62" i="4"/>
  <c r="O60" i="4"/>
  <c r="BO56" i="4"/>
  <c r="AS54" i="4"/>
  <c r="BT51" i="4"/>
  <c r="CM48" i="4"/>
  <c r="AL45" i="4"/>
  <c r="CT41" i="4"/>
  <c r="AC38" i="4"/>
  <c r="W36" i="4"/>
  <c r="BW32" i="4"/>
  <c r="BA30" i="4"/>
  <c r="P27" i="4"/>
  <c r="BH23" i="4"/>
  <c r="G20" i="4"/>
  <c r="AH17" i="4"/>
  <c r="AK14" i="4"/>
  <c r="AE12" i="4"/>
  <c r="CE8" i="4"/>
  <c r="BM48" i="4"/>
  <c r="AA28" i="4"/>
  <c r="AJ19" i="4"/>
  <c r="L9" i="4"/>
  <c r="F21" i="1"/>
  <c r="BK42" i="4"/>
  <c r="BA28" i="4"/>
  <c r="CS16" i="4"/>
  <c r="AF7" i="4"/>
  <c r="Y14" i="4"/>
  <c r="BZ33" i="4"/>
  <c r="CN19" i="4"/>
  <c r="CA10" i="4"/>
  <c r="D36" i="1"/>
  <c r="L45" i="4"/>
  <c r="CJ22" i="4"/>
  <c r="U17" i="4"/>
  <c r="BO11" i="4"/>
  <c r="C115" i="1"/>
  <c r="BV27" i="4"/>
  <c r="BY16" i="4"/>
  <c r="D50" i="5"/>
  <c r="CG72" i="4"/>
  <c r="AP67" i="4"/>
  <c r="BT61" i="4"/>
  <c r="AA58" i="4"/>
  <c r="AL55" i="4"/>
  <c r="BM52" i="4"/>
  <c r="BX49" i="4"/>
  <c r="CQ46" i="4"/>
  <c r="Y44" i="4"/>
  <c r="AJ41" i="4"/>
  <c r="AU38" i="4"/>
  <c r="BV35" i="4"/>
  <c r="BY32" i="4"/>
  <c r="CR29" i="4"/>
  <c r="AQ26" i="4"/>
  <c r="BT21" i="4"/>
  <c r="AY18" i="4"/>
  <c r="D69" i="7"/>
  <c r="D39" i="6"/>
  <c r="F43" i="5"/>
  <c r="BL76" i="4"/>
  <c r="BV74" i="4"/>
  <c r="CF72" i="4"/>
  <c r="CP70" i="4"/>
  <c r="G69" i="4"/>
  <c r="AG67" i="4"/>
  <c r="AQ65" i="4"/>
  <c r="AK63" i="4"/>
  <c r="BC61" i="4"/>
  <c r="CC59" i="4"/>
  <c r="CE57" i="4"/>
  <c r="CG55" i="4"/>
  <c r="N54" i="4"/>
  <c r="X52" i="4"/>
  <c r="AP50" i="4"/>
  <c r="AZ48" i="4"/>
  <c r="BB46" i="4"/>
  <c r="BT44" i="4"/>
  <c r="AO43" i="4"/>
  <c r="BN42" i="4"/>
  <c r="CM41" i="4"/>
  <c r="AA41" i="4"/>
  <c r="AZ40" i="4"/>
  <c r="BQ39" i="4"/>
  <c r="E39" i="4"/>
  <c r="AL38" i="4"/>
  <c r="BK37" i="4"/>
  <c r="CR36" i="4"/>
  <c r="AF36" i="4"/>
  <c r="BM35" i="4"/>
  <c r="CT34" i="4"/>
  <c r="Z34" i="4"/>
  <c r="AY33" i="4"/>
  <c r="BX32" i="4"/>
  <c r="L32" i="4"/>
  <c r="AC31" i="4"/>
  <c r="BJ30" i="4"/>
  <c r="CQ29" i="4"/>
  <c r="W29" i="4"/>
  <c r="BD28" i="4"/>
  <c r="CK27" i="4"/>
  <c r="Y27" i="4"/>
  <c r="AX26" i="4"/>
  <c r="BW25" i="4"/>
  <c r="K25" i="4"/>
  <c r="AJ24" i="4"/>
  <c r="BA23" i="4"/>
  <c r="CH22" i="4"/>
  <c r="V22" i="4"/>
  <c r="AU21" i="4"/>
  <c r="CB20" i="4"/>
  <c r="P20" i="4"/>
  <c r="AW19" i="4"/>
  <c r="BV18" i="4"/>
  <c r="J18" i="4"/>
  <c r="AI17" i="4"/>
  <c r="BH16" i="4"/>
  <c r="BY15" i="4"/>
  <c r="M15" i="4"/>
  <c r="AT14" i="4"/>
  <c r="BS13" i="4"/>
  <c r="G13" i="4"/>
  <c r="AN12" i="4"/>
  <c r="BU11" i="4"/>
  <c r="I11" i="4"/>
  <c r="AH10" i="4"/>
  <c r="BG9" i="4"/>
  <c r="CF8" i="4"/>
  <c r="T8" i="4"/>
  <c r="AK7" i="4"/>
  <c r="D49" i="2"/>
  <c r="E126" i="1"/>
  <c r="C117" i="1"/>
  <c r="C95" i="1"/>
  <c r="E37" i="1"/>
  <c r="C22" i="1"/>
  <c r="D32" i="2"/>
  <c r="F113" i="1"/>
  <c r="E29" i="12"/>
  <c r="E74" i="8"/>
  <c r="E10" i="8"/>
  <c r="J46" i="7"/>
  <c r="J14" i="7"/>
  <c r="E29" i="6"/>
  <c r="F68" i="5"/>
  <c r="O49" i="5"/>
  <c r="R32" i="5"/>
  <c r="T10" i="5"/>
  <c r="AU76" i="4"/>
  <c r="CB75" i="4"/>
  <c r="P75" i="4"/>
  <c r="AW74" i="4"/>
  <c r="BV73" i="4"/>
  <c r="J73" i="4"/>
  <c r="AI72" i="4"/>
  <c r="BH71" i="4"/>
  <c r="BY70" i="4"/>
  <c r="M70" i="4"/>
  <c r="AT69" i="4"/>
  <c r="BS68" i="4"/>
  <c r="G68" i="4"/>
  <c r="AN67" i="4"/>
  <c r="BU66" i="4"/>
  <c r="I66" i="4"/>
  <c r="AH65" i="4"/>
  <c r="BG64" i="4"/>
  <c r="CF63" i="4"/>
  <c r="T63" i="4"/>
  <c r="AK62" i="4"/>
  <c r="BR61" i="4"/>
  <c r="F61" i="4"/>
  <c r="AE60" i="4"/>
  <c r="BL59" i="4"/>
  <c r="CS58" i="4"/>
  <c r="AG58" i="4"/>
  <c r="BF57" i="4"/>
  <c r="CE56" i="4"/>
  <c r="S56" i="4"/>
  <c r="AR55" i="4"/>
  <c r="BI54" i="4"/>
  <c r="CP53" i="4"/>
  <c r="AD53" i="4"/>
  <c r="BC52" i="4"/>
  <c r="CJ51" i="4"/>
  <c r="X51" i="4"/>
  <c r="BE50" i="4"/>
  <c r="CD49" i="4"/>
  <c r="R49" i="4"/>
  <c r="AQ48" i="4"/>
  <c r="BP47" i="4"/>
  <c r="CG46" i="4"/>
  <c r="U46" i="4"/>
  <c r="BB45" i="4"/>
  <c r="CA44" i="4"/>
  <c r="O44" i="4"/>
  <c r="AV43" i="4"/>
  <c r="CC42" i="4"/>
  <c r="Q42" i="4"/>
  <c r="AP41" i="4"/>
  <c r="BO40" i="4"/>
  <c r="CN39" i="4"/>
  <c r="AB39" i="4"/>
  <c r="AS38" i="4"/>
  <c r="BZ37" i="4"/>
  <c r="N37" i="4"/>
  <c r="AM36" i="4"/>
  <c r="BT35" i="4"/>
  <c r="H35" i="4"/>
  <c r="AO34" i="4"/>
  <c r="BN33" i="4"/>
  <c r="CM32" i="4"/>
  <c r="AA32" i="4"/>
  <c r="AZ31" i="4"/>
  <c r="BQ30" i="4"/>
  <c r="E30" i="4"/>
  <c r="AL29" i="4"/>
  <c r="BK28" i="4"/>
  <c r="CR27" i="4"/>
  <c r="AF27" i="4"/>
  <c r="BM26" i="4"/>
  <c r="CT25" i="4"/>
  <c r="Z25" i="4"/>
  <c r="AY24" i="4"/>
  <c r="BX23" i="4"/>
  <c r="L23" i="4"/>
  <c r="AC22" i="4"/>
  <c r="BJ21" i="4"/>
  <c r="CQ20" i="4"/>
  <c r="W20" i="4"/>
  <c r="BD19" i="4"/>
  <c r="CK18" i="4"/>
  <c r="Y18" i="4"/>
  <c r="AX17" i="4"/>
  <c r="BW16" i="4"/>
  <c r="K16" i="4"/>
  <c r="AJ15" i="4"/>
  <c r="BA14" i="4"/>
  <c r="CH13" i="4"/>
  <c r="V13" i="4"/>
  <c r="AU12" i="4"/>
  <c r="CB11" i="4"/>
  <c r="P11" i="4"/>
  <c r="AW10" i="4"/>
  <c r="BV9" i="4"/>
  <c r="J9" i="4"/>
  <c r="AI8" i="4"/>
  <c r="BH7" i="4"/>
  <c r="D56" i="2"/>
  <c r="F112" i="1"/>
  <c r="CR49" i="4"/>
  <c r="E44" i="4"/>
  <c r="BW38" i="4"/>
  <c r="CG34" i="4"/>
  <c r="CJ31" i="4"/>
  <c r="CM28" i="4"/>
  <c r="CP25" i="4"/>
  <c r="AF23" i="4"/>
  <c r="AI20" i="4"/>
  <c r="F17" i="4"/>
  <c r="CC14" i="4"/>
  <c r="H13" i="4"/>
  <c r="AD11" i="4"/>
  <c r="BB9" i="4"/>
  <c r="BD7" i="4"/>
  <c r="D115" i="1"/>
  <c r="D84" i="1"/>
  <c r="D63" i="1"/>
  <c r="F32" i="1"/>
  <c r="CS40" i="4"/>
  <c r="M20" i="4"/>
  <c r="D93" i="1"/>
  <c r="CJ49" i="4"/>
  <c r="CP43" i="4"/>
  <c r="BO38" i="4"/>
  <c r="AU34" i="4"/>
  <c r="CD31" i="4"/>
  <c r="T29" i="4"/>
  <c r="W26" i="4"/>
  <c r="Z23" i="4"/>
  <c r="AC20" i="4"/>
  <c r="BL17" i="4"/>
  <c r="AT15" i="4"/>
  <c r="Z13" i="4"/>
  <c r="AB11" i="4"/>
  <c r="AZ9" i="4"/>
  <c r="BV7" i="4"/>
  <c r="D109" i="1"/>
  <c r="F36" i="1"/>
  <c r="D13" i="1"/>
  <c r="CP35" i="4"/>
  <c r="O18" i="4"/>
  <c r="D97" i="1"/>
  <c r="P49" i="4"/>
  <c r="CH43" i="4"/>
  <c r="CN37" i="4"/>
  <c r="AS34" i="4"/>
  <c r="CB31" i="4"/>
  <c r="R29" i="4"/>
  <c r="BA26" i="4"/>
  <c r="BD23" i="4"/>
  <c r="BG20" i="4"/>
  <c r="BJ17" i="4"/>
  <c r="AP15" i="4"/>
  <c r="BN13" i="4"/>
  <c r="AT11" i="4"/>
  <c r="AV9" i="4"/>
  <c r="BT7" i="4"/>
  <c r="F120" i="1"/>
  <c r="F42" i="1"/>
  <c r="F70" i="1"/>
  <c r="AH31" i="4"/>
  <c r="CK14" i="4"/>
  <c r="BR51" i="4"/>
  <c r="AQ46" i="4"/>
  <c r="P41" i="4"/>
  <c r="E36" i="4"/>
  <c r="AN33" i="4"/>
  <c r="BW30" i="4"/>
  <c r="M28" i="4"/>
  <c r="AV25" i="4"/>
  <c r="CE22" i="4"/>
  <c r="U20" i="4"/>
  <c r="X17" i="4"/>
  <c r="R15" i="4"/>
  <c r="AP13" i="4"/>
  <c r="BN11" i="4"/>
  <c r="BP9" i="4"/>
  <c r="AV7" i="4"/>
  <c r="D111" i="1"/>
  <c r="F79" i="1"/>
  <c r="F52" i="1"/>
  <c r="F93" i="1"/>
  <c r="AG40" i="4"/>
  <c r="CA18" i="4"/>
  <c r="D113" i="1"/>
  <c r="BL49" i="4"/>
  <c r="F43" i="4"/>
  <c r="BX37" i="4"/>
  <c r="BR33" i="4"/>
  <c r="H31" i="4"/>
  <c r="AQ28" i="4"/>
  <c r="BZ25" i="4"/>
  <c r="P23" i="4"/>
  <c r="AY20" i="4"/>
  <c r="CH17" i="4"/>
  <c r="AL15" i="4"/>
  <c r="BH13" i="4"/>
  <c r="BJ11" i="4"/>
  <c r="CH9" i="4"/>
  <c r="M8" i="4"/>
  <c r="D91" i="1"/>
  <c r="AE42" i="4"/>
  <c r="G10" i="4"/>
  <c r="AT51" i="4"/>
  <c r="S46" i="4"/>
  <c r="Y40" i="4"/>
  <c r="AB35" i="4"/>
  <c r="AE32" i="4"/>
  <c r="BN29" i="4"/>
  <c r="E26" i="4"/>
  <c r="AN23" i="4"/>
  <c r="BW20" i="4"/>
  <c r="BV15" i="4"/>
  <c r="BX13" i="4"/>
  <c r="BZ11" i="4"/>
  <c r="G8" i="4"/>
  <c r="F9" i="1"/>
  <c r="L21" i="4"/>
  <c r="G50" i="4"/>
  <c r="AX39" i="4"/>
  <c r="Y32" i="4"/>
  <c r="BN23" i="4"/>
  <c r="AN17" i="4"/>
  <c r="BX11" i="4"/>
  <c r="F118" i="1"/>
  <c r="D43" i="1"/>
  <c r="AV44" i="4"/>
  <c r="S41" i="4"/>
  <c r="AD38" i="4"/>
  <c r="BE35" i="4"/>
  <c r="BP32" i="4"/>
  <c r="CA29" i="4"/>
  <c r="Q27" i="4"/>
  <c r="AB24" i="4"/>
  <c r="AM21" i="4"/>
  <c r="BN18" i="4"/>
  <c r="BQ15" i="4"/>
  <c r="CR12" i="4"/>
  <c r="Z10" i="4"/>
  <c r="AC7" i="4"/>
  <c r="C94" i="1"/>
  <c r="D8" i="2"/>
  <c r="D44" i="7"/>
  <c r="L66" i="5"/>
  <c r="BT75" i="4"/>
  <c r="CM72" i="4"/>
  <c r="AL69" i="4"/>
  <c r="CT65" i="4"/>
  <c r="AC62" i="4"/>
  <c r="CK58" i="4"/>
  <c r="AJ55" i="4"/>
  <c r="CB51" i="4"/>
  <c r="AI48" i="4"/>
  <c r="BS44" i="4"/>
  <c r="AH41" i="4"/>
  <c r="BR37" i="4"/>
  <c r="AG34" i="4"/>
  <c r="BI30" i="4"/>
  <c r="X27" i="4"/>
  <c r="BP23" i="4"/>
  <c r="O20" i="4"/>
  <c r="BO16" i="4"/>
  <c r="N13" i="4"/>
  <c r="BN9" i="4"/>
  <c r="F110" i="1"/>
  <c r="BG28" i="4"/>
  <c r="BG14" i="4"/>
  <c r="D112" i="1"/>
  <c r="CB17" i="4"/>
  <c r="O34" i="4"/>
  <c r="CP19" i="4"/>
  <c r="AD9" i="4"/>
  <c r="AF33" i="4"/>
  <c r="D22" i="1"/>
  <c r="U26" i="4"/>
  <c r="AR13" i="4"/>
  <c r="D54" i="1"/>
  <c r="AW40" i="4"/>
  <c r="BZ27" i="4"/>
  <c r="T13" i="4"/>
  <c r="D83" i="1"/>
  <c r="L37" i="4"/>
  <c r="CC22" i="4"/>
  <c r="AN13" i="4"/>
  <c r="AK36" i="4"/>
  <c r="CR31" i="4"/>
  <c r="BZ17" i="4"/>
  <c r="CD7" i="4"/>
  <c r="N19" i="4"/>
  <c r="CE38" i="4"/>
  <c r="AH23" i="4"/>
  <c r="BB11" i="4"/>
  <c r="D41" i="1"/>
  <c r="C82" i="1"/>
  <c r="BB71" i="4"/>
  <c r="L49" i="4"/>
  <c r="CB37" i="4"/>
  <c r="I44" i="7"/>
  <c r="AR72" i="4"/>
  <c r="CP62" i="4"/>
  <c r="BC53" i="4"/>
  <c r="AF44" i="4"/>
  <c r="AJ40" i="4"/>
  <c r="P36" i="4"/>
  <c r="BH32" i="4"/>
  <c r="G29" i="4"/>
  <c r="BG25" i="4"/>
  <c r="BL20" i="4"/>
  <c r="CE17" i="4"/>
  <c r="CP14" i="4"/>
  <c r="BE11" i="4"/>
  <c r="BP8" i="4"/>
  <c r="E102" i="1"/>
  <c r="F109" i="1"/>
  <c r="F70" i="6"/>
  <c r="T42" i="5"/>
  <c r="AG74" i="4"/>
  <c r="CP69" i="4"/>
  <c r="BE66" i="4"/>
  <c r="U62" i="4"/>
  <c r="CC58" i="4"/>
  <c r="AB55" i="4"/>
  <c r="H51" i="4"/>
  <c r="AZ47" i="4"/>
  <c r="CR43" i="4"/>
  <c r="AY40" i="4"/>
  <c r="CQ36" i="4"/>
  <c r="AX33" i="4"/>
  <c r="V29" i="4"/>
  <c r="AW26" i="4"/>
  <c r="BY22" i="4"/>
  <c r="AN19" i="4"/>
  <c r="CF15" i="4"/>
  <c r="BL11" i="4"/>
  <c r="AJ7" i="4"/>
  <c r="AR37" i="4"/>
  <c r="BM22" i="4"/>
  <c r="CG10" i="4"/>
  <c r="D59" i="1"/>
  <c r="F26" i="1"/>
  <c r="BD25" i="4"/>
  <c r="BG12" i="4"/>
  <c r="D32" i="1"/>
  <c r="CD47" i="4"/>
  <c r="CH25" i="4"/>
  <c r="F9" i="4"/>
  <c r="BS26" i="4"/>
  <c r="CD39" i="4"/>
  <c r="X22" i="4"/>
  <c r="BB16" i="4"/>
  <c r="CN10" i="4"/>
  <c r="C90" i="1"/>
  <c r="AI26" i="4"/>
  <c r="D75" i="9"/>
  <c r="M31" i="5"/>
  <c r="U72" i="4"/>
  <c r="BO66" i="4"/>
  <c r="H61" i="4"/>
  <c r="BX57" i="4"/>
  <c r="CQ54" i="4"/>
  <c r="Y52" i="4"/>
  <c r="AJ49" i="4"/>
  <c r="AU46" i="4"/>
  <c r="BV43" i="4"/>
  <c r="BY40" i="4"/>
  <c r="G38" i="4"/>
  <c r="AH35" i="4"/>
  <c r="AK32" i="4"/>
  <c r="BD29" i="4"/>
  <c r="BP25" i="4"/>
  <c r="AN21" i="4"/>
  <c r="CF17" i="4"/>
  <c r="M56" i="7"/>
  <c r="F25" i="6"/>
  <c r="E38" i="5"/>
  <c r="AN76" i="4"/>
  <c r="BF74" i="4"/>
  <c r="BH72" i="4"/>
  <c r="BR70" i="4"/>
  <c r="CJ68" i="4"/>
  <c r="I67" i="4"/>
  <c r="S65" i="4"/>
  <c r="U63" i="4"/>
  <c r="AE61" i="4"/>
  <c r="BE59" i="4"/>
  <c r="BO57" i="4"/>
  <c r="BI55" i="4"/>
  <c r="CA53" i="4"/>
  <c r="H52" i="4"/>
  <c r="R50" i="4"/>
  <c r="AB48" i="4"/>
  <c r="V11" i="4"/>
  <c r="BO14" i="4"/>
  <c r="N25" i="4"/>
  <c r="BN7" i="4"/>
  <c r="BL31" i="4"/>
  <c r="AJ11" i="4"/>
  <c r="D33" i="1"/>
  <c r="BO22" i="4"/>
  <c r="D107" i="1"/>
  <c r="BH9" i="4"/>
  <c r="AL19" i="4"/>
  <c r="BE16" i="4"/>
  <c r="AT17" i="4"/>
  <c r="BU14" i="4"/>
  <c r="AF15" i="4"/>
  <c r="CS12" i="4"/>
  <c r="AH13" i="4"/>
  <c r="AT27" i="4"/>
  <c r="X9" i="4"/>
  <c r="D18" i="1"/>
  <c r="AW22" i="4"/>
  <c r="D66" i="1"/>
  <c r="BO28" i="4"/>
  <c r="BU48" i="4"/>
  <c r="F78" i="1"/>
  <c r="Z31" i="4"/>
  <c r="AO30" i="4"/>
  <c r="AC28" i="4"/>
  <c r="CC24" i="4"/>
  <c r="F7" i="4"/>
  <c r="AG48" i="4"/>
  <c r="CF19" i="4"/>
  <c r="BV23" i="4"/>
  <c r="AL25" i="4"/>
  <c r="BJ7" i="4"/>
  <c r="AT43" i="4"/>
  <c r="BU16" i="4"/>
  <c r="F55" i="1"/>
  <c r="F30" i="1"/>
  <c r="W34" i="4"/>
  <c r="U52" i="4"/>
  <c r="CG44" i="4"/>
  <c r="J23" i="4"/>
  <c r="CM38" i="4"/>
  <c r="CQ8" i="4"/>
  <c r="AR9" i="4"/>
  <c r="BL25" i="4"/>
  <c r="S22" i="4"/>
  <c r="F91" i="1"/>
  <c r="BT41" i="4"/>
  <c r="V17" i="4"/>
  <c r="D12" i="2"/>
  <c r="BU22" i="4"/>
  <c r="D110" i="1"/>
  <c r="S38" i="4"/>
  <c r="CE14" i="4"/>
  <c r="K20" i="4"/>
  <c r="J13" i="4"/>
  <c r="F33" i="4"/>
  <c r="R13" i="4"/>
  <c r="AH11" i="4"/>
  <c r="D64" i="1"/>
  <c r="AE34" i="4"/>
  <c r="CR33" i="4"/>
  <c r="AC34" i="4"/>
  <c r="AL7" i="4"/>
  <c r="BB19" i="4"/>
  <c r="F64" i="1"/>
  <c r="AS36" i="4"/>
  <c r="CM14" i="4"/>
  <c r="O50" i="4"/>
  <c r="F45" i="1"/>
  <c r="D46" i="1"/>
  <c r="F19" i="1"/>
  <c r="T11" i="4"/>
  <c r="N9" i="4"/>
  <c r="BX27" i="4"/>
  <c r="CC16" i="4"/>
  <c r="H46" i="1" l="1"/>
  <c r="CL14" i="4"/>
  <c r="AL77" i="4"/>
  <c r="H64" i="1"/>
  <c r="H110" i="1"/>
  <c r="CL38" i="4"/>
  <c r="F31" i="1"/>
  <c r="BJ77" i="4"/>
  <c r="F77" i="4"/>
  <c r="F92" i="1"/>
  <c r="H66" i="1"/>
  <c r="D17" i="1"/>
  <c r="H18" i="1"/>
  <c r="H107" i="1"/>
  <c r="H33" i="1"/>
  <c r="BN77" i="4"/>
  <c r="BO78" i="4"/>
  <c r="BX78" i="4"/>
  <c r="G90" i="1"/>
  <c r="D35" i="1"/>
  <c r="H32" i="1"/>
  <c r="H59" i="1"/>
  <c r="AJ77" i="4"/>
  <c r="CO69" i="4"/>
  <c r="CO14" i="4"/>
  <c r="CO62" i="4"/>
  <c r="H44" i="7"/>
  <c r="G82" i="1"/>
  <c r="H41" i="1"/>
  <c r="CD77" i="4"/>
  <c r="H83" i="1"/>
  <c r="H54" i="1"/>
  <c r="H22" i="1"/>
  <c r="CO19" i="4"/>
  <c r="H112" i="1"/>
  <c r="CL72" i="4"/>
  <c r="G94" i="1"/>
  <c r="AC77" i="4"/>
  <c r="H43" i="1"/>
  <c r="D26" i="4"/>
  <c r="H91" i="1"/>
  <c r="H113" i="1"/>
  <c r="F99" i="1"/>
  <c r="H111" i="1"/>
  <c r="AV77" i="4"/>
  <c r="D36" i="4"/>
  <c r="F129" i="1"/>
  <c r="F131" i="1" s="1"/>
  <c r="BT77" i="4"/>
  <c r="H97" i="1"/>
  <c r="CO35" i="4"/>
  <c r="H13" i="1"/>
  <c r="F38" i="1"/>
  <c r="H109" i="1"/>
  <c r="BV77" i="4"/>
  <c r="CO43" i="4"/>
  <c r="H93" i="1"/>
  <c r="D99" i="1"/>
  <c r="H99" i="1" s="1"/>
  <c r="F35" i="1"/>
  <c r="H63" i="1"/>
  <c r="H84" i="1"/>
  <c r="H115" i="1"/>
  <c r="D116" i="1"/>
  <c r="BD77" i="4"/>
  <c r="CO25" i="4"/>
  <c r="CL28" i="4"/>
  <c r="D44" i="4"/>
  <c r="BH77" i="4"/>
  <c r="D30" i="4"/>
  <c r="CL32" i="4"/>
  <c r="CO53" i="4"/>
  <c r="BF78" i="4"/>
  <c r="Q32" i="5"/>
  <c r="N49" i="5"/>
  <c r="G22" i="1"/>
  <c r="G95" i="1"/>
  <c r="G117" i="1"/>
  <c r="C119" i="1"/>
  <c r="AK77" i="4"/>
  <c r="D39" i="4"/>
  <c r="CL41" i="4"/>
  <c r="CE78" i="4"/>
  <c r="CO70" i="4"/>
  <c r="I39" i="6"/>
  <c r="G115" i="1"/>
  <c r="C116" i="1"/>
  <c r="H36" i="1"/>
  <c r="D38" i="1"/>
  <c r="H38" i="1" s="1"/>
  <c r="AF77" i="4"/>
  <c r="F20" i="1"/>
  <c r="CL48" i="4"/>
  <c r="M77" i="5"/>
  <c r="I20" i="6"/>
  <c r="G93" i="1"/>
  <c r="C99" i="1"/>
  <c r="D77" i="6"/>
  <c r="I7" i="6"/>
  <c r="F116" i="1"/>
  <c r="Z77" i="4"/>
  <c r="F119" i="1"/>
  <c r="AH77" i="4"/>
  <c r="D70" i="4"/>
  <c r="E38" i="1"/>
  <c r="D15" i="4"/>
  <c r="CL17" i="4"/>
  <c r="CO38" i="4"/>
  <c r="D12" i="4"/>
  <c r="H62" i="1"/>
  <c r="D20" i="4"/>
  <c r="BL77" i="4"/>
  <c r="D10" i="4"/>
  <c r="D12" i="1"/>
  <c r="H7" i="1"/>
  <c r="H45" i="1"/>
  <c r="D8" i="4"/>
  <c r="H26" i="1"/>
  <c r="H74" i="1"/>
  <c r="D75" i="1"/>
  <c r="D34" i="4"/>
  <c r="H108" i="1"/>
  <c r="H117" i="1"/>
  <c r="D119" i="1"/>
  <c r="BR77" i="4"/>
  <c r="H87" i="1"/>
  <c r="CO7" i="4"/>
  <c r="CP77" i="4"/>
  <c r="CO17" i="4"/>
  <c r="CL20" i="4"/>
  <c r="H15" i="1"/>
  <c r="D73" i="1"/>
  <c r="H69" i="1"/>
  <c r="CR77" i="4"/>
  <c r="H65" i="1"/>
  <c r="H86" i="1"/>
  <c r="H118" i="1"/>
  <c r="BZ77" i="4"/>
  <c r="H121" i="1"/>
  <c r="BP77" i="4"/>
  <c r="CO13" i="4"/>
  <c r="D54" i="4"/>
  <c r="CL56" i="4"/>
  <c r="BN78" i="4"/>
  <c r="H19" i="7"/>
  <c r="H51" i="7"/>
  <c r="D77" i="9"/>
  <c r="D129" i="1"/>
  <c r="H120" i="1"/>
  <c r="AZ77" i="4"/>
  <c r="G23" i="1"/>
  <c r="G69" i="1"/>
  <c r="C73" i="1"/>
  <c r="G96" i="1"/>
  <c r="G118" i="1"/>
  <c r="D78" i="2"/>
  <c r="AS77" i="4"/>
  <c r="CO22" i="4"/>
  <c r="F78" i="6"/>
  <c r="H76" i="7"/>
  <c r="G9" i="1"/>
  <c r="AD77" i="4"/>
  <c r="D46" i="4"/>
  <c r="AP78" i="4"/>
  <c r="G19" i="1"/>
  <c r="AQ78" i="4"/>
  <c r="AZ78" i="4"/>
  <c r="F12" i="1"/>
  <c r="CJ77" i="4"/>
  <c r="H48" i="1"/>
  <c r="BB77" i="4"/>
  <c r="H61" i="1"/>
  <c r="AX78" i="4"/>
  <c r="G21" i="1"/>
  <c r="C20" i="1"/>
  <c r="E104" i="1"/>
  <c r="D28" i="4"/>
  <c r="CB77" i="4"/>
  <c r="H72" i="1"/>
  <c r="H47" i="1"/>
  <c r="F29" i="1"/>
  <c r="F77" i="1"/>
  <c r="CL46" i="4"/>
  <c r="H95" i="1"/>
  <c r="H19" i="1"/>
  <c r="H71" i="1"/>
  <c r="CO9" i="4"/>
  <c r="H60" i="1"/>
  <c r="D68" i="1"/>
  <c r="H51" i="1"/>
  <c r="H67" i="1"/>
  <c r="H88" i="1"/>
  <c r="CT77" i="4"/>
  <c r="H125" i="1"/>
  <c r="BX77" i="4"/>
  <c r="BX79" i="4" s="1"/>
  <c r="D14" i="4"/>
  <c r="CL16" i="4"/>
  <c r="CO37" i="4"/>
  <c r="J78" i="4"/>
  <c r="BV78" i="4"/>
  <c r="N17" i="5"/>
  <c r="D31" i="14"/>
  <c r="H122" i="1"/>
  <c r="G13" i="1"/>
  <c r="E27" i="1"/>
  <c r="G70" i="1"/>
  <c r="G97" i="1"/>
  <c r="E129" i="1"/>
  <c r="E131" i="1" s="1"/>
  <c r="BA77" i="4"/>
  <c r="D23" i="4"/>
  <c r="CL25" i="4"/>
  <c r="D47" i="4"/>
  <c r="R77" i="5"/>
  <c r="Q7" i="5"/>
  <c r="G8" i="12"/>
  <c r="D56" i="4"/>
  <c r="CL58" i="4"/>
  <c r="E20" i="1"/>
  <c r="AM77" i="4"/>
  <c r="CO15" i="4"/>
  <c r="D52" i="4"/>
  <c r="H58" i="1"/>
  <c r="H37" i="1"/>
  <c r="H101" i="1"/>
  <c r="D16" i="4"/>
  <c r="H40" i="1"/>
  <c r="D39" i="1"/>
  <c r="V77" i="4"/>
  <c r="H8" i="1"/>
  <c r="H21" i="1"/>
  <c r="D20" i="1"/>
  <c r="H20" i="1" s="1"/>
  <c r="H94" i="1"/>
  <c r="H81" i="1"/>
  <c r="H53" i="1"/>
  <c r="F73" i="1"/>
  <c r="H90" i="1"/>
  <c r="CO11" i="4"/>
  <c r="D18" i="4"/>
  <c r="CO51" i="4"/>
  <c r="H128" i="1"/>
  <c r="L77" i="4"/>
  <c r="CF77" i="4"/>
  <c r="D38" i="4"/>
  <c r="CL40" i="4"/>
  <c r="R78" i="4"/>
  <c r="CD78" i="4"/>
  <c r="CO61" i="4"/>
  <c r="I52" i="6"/>
  <c r="H123" i="1"/>
  <c r="G15" i="1"/>
  <c r="G71" i="1"/>
  <c r="G98" i="1"/>
  <c r="BI77" i="4"/>
  <c r="H12" i="7"/>
  <c r="M77" i="7"/>
  <c r="G52" i="1"/>
  <c r="CO24" i="4"/>
  <c r="H85" i="1"/>
  <c r="N77" i="4"/>
  <c r="Q64" i="5"/>
  <c r="K68" i="7"/>
  <c r="G34" i="1"/>
  <c r="U77" i="4"/>
  <c r="BF77" i="4"/>
  <c r="BF79" i="4" s="1"/>
  <c r="F104" i="1"/>
  <c r="H79" i="1"/>
  <c r="H106" i="1"/>
  <c r="AX77" i="4"/>
  <c r="AX79" i="4" s="1"/>
  <c r="H34" i="1"/>
  <c r="H70" i="1"/>
  <c r="H82" i="1"/>
  <c r="AR77" i="4"/>
  <c r="H49" i="1"/>
  <c r="F68" i="1"/>
  <c r="H89" i="1"/>
  <c r="D104" i="1"/>
  <c r="H103" i="1"/>
  <c r="R77" i="4"/>
  <c r="CL10" i="4"/>
  <c r="H16" i="1"/>
  <c r="X77" i="4"/>
  <c r="H42" i="1"/>
  <c r="H100" i="1"/>
  <c r="H56" i="1"/>
  <c r="H23" i="1"/>
  <c r="H96" i="1"/>
  <c r="H9" i="1"/>
  <c r="H55" i="1"/>
  <c r="T77" i="4"/>
  <c r="CN77" i="4"/>
  <c r="CO21" i="4"/>
  <c r="Z78" i="4"/>
  <c r="CT78" i="4"/>
  <c r="D62" i="4"/>
  <c r="CL64" i="4"/>
  <c r="U14" i="15"/>
  <c r="H124" i="1"/>
  <c r="G16" i="1"/>
  <c r="G32" i="1"/>
  <c r="C35" i="1"/>
  <c r="G72" i="1"/>
  <c r="E77" i="4"/>
  <c r="D7" i="4"/>
  <c r="BQ77" i="4"/>
  <c r="CL9" i="4"/>
  <c r="CO30" i="4"/>
  <c r="CO54" i="4"/>
  <c r="G60" i="1"/>
  <c r="H80" i="1"/>
  <c r="K36" i="7"/>
  <c r="H127" i="1"/>
  <c r="CG77" i="4"/>
  <c r="CL49" i="4"/>
  <c r="H10" i="1"/>
  <c r="CH77" i="4"/>
  <c r="F39" i="1"/>
  <c r="F50" i="1" s="1"/>
  <c r="CL22" i="4"/>
  <c r="CI22" i="4" s="1"/>
  <c r="H30" i="1"/>
  <c r="D31" i="1"/>
  <c r="H31" i="1" s="1"/>
  <c r="CL8" i="4"/>
  <c r="CO29" i="4"/>
  <c r="AP77" i="4"/>
  <c r="D29" i="1"/>
  <c r="H28" i="1"/>
  <c r="D77" i="1"/>
  <c r="H76" i="1"/>
  <c r="H105" i="1"/>
  <c r="D114" i="1"/>
  <c r="P77" i="4"/>
  <c r="CO27" i="4"/>
  <c r="CL30" i="4"/>
  <c r="H11" i="1"/>
  <c r="F114" i="1"/>
  <c r="AN77" i="4"/>
  <c r="CO33" i="4"/>
  <c r="F75" i="1"/>
  <c r="F17" i="1"/>
  <c r="F14" i="1" s="1"/>
  <c r="F24" i="1" s="1"/>
  <c r="AT77" i="4"/>
  <c r="CL12" i="4"/>
  <c r="H52" i="1"/>
  <c r="H44" i="1"/>
  <c r="H25" i="1"/>
  <c r="D27" i="1"/>
  <c r="H102" i="1"/>
  <c r="H77" i="4"/>
  <c r="F27" i="1"/>
  <c r="H98" i="1"/>
  <c r="J77" i="4"/>
  <c r="J79" i="4" s="1"/>
  <c r="H57" i="1"/>
  <c r="D92" i="1"/>
  <c r="H92" i="1" s="1"/>
  <c r="H78" i="1"/>
  <c r="AB77" i="4"/>
  <c r="D22" i="4"/>
  <c r="CL24" i="4"/>
  <c r="CO45" i="4"/>
  <c r="AH78" i="4"/>
  <c r="H126" i="1"/>
  <c r="G18" i="1"/>
  <c r="C17" i="1"/>
  <c r="G33" i="1"/>
  <c r="E75" i="1"/>
  <c r="M77" i="4"/>
  <c r="BY77" i="4"/>
  <c r="D31" i="4"/>
  <c r="CL33" i="4"/>
  <c r="CI33" i="4" s="1"/>
  <c r="S78" i="4"/>
  <c r="N24" i="5"/>
  <c r="L78" i="4"/>
  <c r="E73" i="1"/>
  <c r="CO64" i="4"/>
  <c r="K69" i="7"/>
  <c r="BR78" i="4"/>
  <c r="CO76" i="4"/>
  <c r="AY78" i="4"/>
  <c r="D63" i="4"/>
  <c r="CL65" i="4"/>
  <c r="G33" i="12"/>
  <c r="CO39" i="4"/>
  <c r="BH78" i="4"/>
  <c r="G10" i="1"/>
  <c r="G53" i="1"/>
  <c r="G61" i="1"/>
  <c r="G83" i="1"/>
  <c r="G91" i="1"/>
  <c r="E119" i="1"/>
  <c r="AU77" i="4"/>
  <c r="D25" i="4"/>
  <c r="CL27" i="4"/>
  <c r="E78" i="4"/>
  <c r="D57" i="4"/>
  <c r="CL59" i="4"/>
  <c r="N33" i="5"/>
  <c r="C29" i="1"/>
  <c r="G28" i="1"/>
  <c r="Y77" i="4"/>
  <c r="CO46" i="4"/>
  <c r="CI46" i="4" s="1"/>
  <c r="BG78" i="4"/>
  <c r="I71" i="6"/>
  <c r="K29" i="7"/>
  <c r="K61" i="7"/>
  <c r="D24" i="4"/>
  <c r="D40" i="4"/>
  <c r="CL42" i="4"/>
  <c r="BP78" i="4"/>
  <c r="CO63" i="4"/>
  <c r="Q56" i="5"/>
  <c r="N73" i="5"/>
  <c r="I44" i="6"/>
  <c r="K12" i="7"/>
  <c r="K44" i="7"/>
  <c r="K76" i="7"/>
  <c r="E76" i="7" s="1"/>
  <c r="G11" i="1"/>
  <c r="G54" i="1"/>
  <c r="G62" i="1"/>
  <c r="G84" i="1"/>
  <c r="E99" i="1"/>
  <c r="BC77" i="4"/>
  <c r="CO8" i="4"/>
  <c r="U78" i="4"/>
  <c r="K20" i="7"/>
  <c r="C39" i="1"/>
  <c r="G40" i="1"/>
  <c r="AO77" i="4"/>
  <c r="CO26" i="4"/>
  <c r="D64" i="4"/>
  <c r="CL66" i="4"/>
  <c r="G30" i="1"/>
  <c r="C31" i="1"/>
  <c r="G55" i="1"/>
  <c r="G63" i="1"/>
  <c r="G85" i="1"/>
  <c r="BK77" i="4"/>
  <c r="D9" i="4"/>
  <c r="CL11" i="4"/>
  <c r="CI11" i="4" s="1"/>
  <c r="CI30" i="4"/>
  <c r="BQ78" i="4"/>
  <c r="I63" i="6"/>
  <c r="G46" i="1"/>
  <c r="CK77" i="4"/>
  <c r="D19" i="4"/>
  <c r="CL21" i="4"/>
  <c r="K78" i="4"/>
  <c r="BW78" i="4"/>
  <c r="D71" i="4"/>
  <c r="CL73" i="4"/>
  <c r="Q71" i="5"/>
  <c r="J77" i="7"/>
  <c r="CO47" i="4"/>
  <c r="T78" i="4"/>
  <c r="CF78" i="4"/>
  <c r="Q24" i="5"/>
  <c r="K24" i="5" s="1"/>
  <c r="U24" i="5" s="1"/>
  <c r="N41" i="5"/>
  <c r="G77" i="6"/>
  <c r="CL18" i="4"/>
  <c r="E35" i="1"/>
  <c r="G56" i="1"/>
  <c r="G64" i="1"/>
  <c r="G78" i="1"/>
  <c r="C92" i="1"/>
  <c r="G86" i="1"/>
  <c r="G77" i="4"/>
  <c r="BS77" i="4"/>
  <c r="D41" i="4"/>
  <c r="CL43" i="4"/>
  <c r="CG78" i="4"/>
  <c r="K52" i="7"/>
  <c r="G48" i="1"/>
  <c r="CI24" i="4"/>
  <c r="D48" i="4"/>
  <c r="CL50" i="4"/>
  <c r="AB78" i="4"/>
  <c r="CN78" i="4"/>
  <c r="CO71" i="4"/>
  <c r="I12" i="6"/>
  <c r="H27" i="7"/>
  <c r="H59" i="7"/>
  <c r="G57" i="1"/>
  <c r="G65" i="1"/>
  <c r="G79" i="1"/>
  <c r="G87" i="1"/>
  <c r="O77" i="4"/>
  <c r="CA77" i="4"/>
  <c r="CI14" i="4"/>
  <c r="CO16" i="4"/>
  <c r="CI16" i="4" s="1"/>
  <c r="CL44" i="4"/>
  <c r="G109" i="1"/>
  <c r="BK78" i="4"/>
  <c r="D55" i="4"/>
  <c r="AA78" i="4"/>
  <c r="CM78" i="4"/>
  <c r="CL57" i="4"/>
  <c r="Q39" i="5"/>
  <c r="N56" i="5"/>
  <c r="CL26" i="4"/>
  <c r="CO31" i="4"/>
  <c r="AJ78" i="4"/>
  <c r="D72" i="4"/>
  <c r="CL74" i="4"/>
  <c r="N9" i="5"/>
  <c r="G7" i="1"/>
  <c r="C12" i="1"/>
  <c r="E17" i="1"/>
  <c r="G58" i="1"/>
  <c r="G66" i="1"/>
  <c r="G80" i="1"/>
  <c r="G88" i="1"/>
  <c r="W77" i="4"/>
  <c r="CQ77" i="4"/>
  <c r="D17" i="4"/>
  <c r="CL19" i="4"/>
  <c r="K37" i="7"/>
  <c r="F78" i="4"/>
  <c r="G111" i="1"/>
  <c r="BU78" i="4"/>
  <c r="AI78" i="4"/>
  <c r="D32" i="4"/>
  <c r="CL34" i="4"/>
  <c r="CO55" i="4"/>
  <c r="AR78" i="4"/>
  <c r="I76" i="6"/>
  <c r="CO23" i="4"/>
  <c r="G8" i="1"/>
  <c r="C68" i="1"/>
  <c r="G51" i="1"/>
  <c r="G59" i="1"/>
  <c r="G67" i="1"/>
  <c r="G81" i="1"/>
  <c r="G89" i="1"/>
  <c r="AE77" i="4"/>
  <c r="BB78" i="4"/>
  <c r="CO65" i="4"/>
  <c r="CI65" i="4" s="1"/>
  <c r="Q16" i="5"/>
  <c r="CO42" i="4"/>
  <c r="F74" i="17"/>
  <c r="CI38" i="4"/>
  <c r="CO40" i="4"/>
  <c r="CI40" i="4" s="1"/>
  <c r="M78" i="4"/>
  <c r="BY78" i="4"/>
  <c r="Q63" i="5"/>
  <c r="BJ78" i="4"/>
  <c r="D66" i="4"/>
  <c r="CL68" i="4"/>
  <c r="E31" i="1"/>
  <c r="G47" i="1"/>
  <c r="G110" i="1"/>
  <c r="AG77" i="4"/>
  <c r="CS77" i="4"/>
  <c r="D43" i="4"/>
  <c r="CL45" i="4"/>
  <c r="CQ78" i="4"/>
  <c r="X78" i="4"/>
  <c r="C75" i="1"/>
  <c r="G75" i="1" s="1"/>
  <c r="G74" i="1"/>
  <c r="CO20" i="4"/>
  <c r="G74" i="12"/>
  <c r="BL78" i="4"/>
  <c r="G103" i="1"/>
  <c r="C104" i="1"/>
  <c r="G104" i="1" s="1"/>
  <c r="AQ77" i="4"/>
  <c r="AQ79" i="4" s="1"/>
  <c r="CO12" i="4"/>
  <c r="I15" i="6"/>
  <c r="H66" i="7"/>
  <c r="AC78" i="4"/>
  <c r="D65" i="4"/>
  <c r="CL67" i="4"/>
  <c r="Q31" i="5"/>
  <c r="N48" i="5"/>
  <c r="I31" i="6"/>
  <c r="CO41" i="4"/>
  <c r="CO49" i="4"/>
  <c r="CL52" i="4"/>
  <c r="N78" i="4"/>
  <c r="BZ78" i="4"/>
  <c r="CO73" i="4"/>
  <c r="G78" i="5"/>
  <c r="E12" i="1"/>
  <c r="G41" i="1"/>
  <c r="G49" i="1"/>
  <c r="G112" i="1"/>
  <c r="AW77" i="4"/>
  <c r="D27" i="4"/>
  <c r="CL29" i="4"/>
  <c r="D67" i="4"/>
  <c r="CL69" i="4"/>
  <c r="CO59" i="4"/>
  <c r="CJ78" i="4"/>
  <c r="BO77" i="4"/>
  <c r="BO79" i="4" s="1"/>
  <c r="D61" i="4"/>
  <c r="N50" i="5"/>
  <c r="F29" i="8"/>
  <c r="Q36" i="5"/>
  <c r="CO48" i="4"/>
  <c r="AK78" i="4"/>
  <c r="CL36" i="4"/>
  <c r="D50" i="4"/>
  <c r="V78" i="4"/>
  <c r="CH78" i="4"/>
  <c r="D74" i="4"/>
  <c r="CL76" i="4"/>
  <c r="I68" i="6"/>
  <c r="G42" i="1"/>
  <c r="E68" i="1"/>
  <c r="C114" i="1"/>
  <c r="G105" i="1"/>
  <c r="G113" i="1"/>
  <c r="BE77" i="4"/>
  <c r="CI8" i="4"/>
  <c r="CO10" i="4"/>
  <c r="CI10" i="4" s="1"/>
  <c r="D59" i="4"/>
  <c r="CL61" i="4"/>
  <c r="CI61" i="4" s="1"/>
  <c r="Q55" i="5"/>
  <c r="D53" i="4"/>
  <c r="F69" i="8"/>
  <c r="D49" i="4"/>
  <c r="CL51" i="4"/>
  <c r="AS78" i="4"/>
  <c r="CO72" i="4"/>
  <c r="N16" i="5"/>
  <c r="H20" i="7"/>
  <c r="E20" i="7" s="1"/>
  <c r="H52" i="7"/>
  <c r="AD78" i="4"/>
  <c r="CO57" i="4"/>
  <c r="CP78" i="4"/>
  <c r="H35" i="7"/>
  <c r="H67" i="7"/>
  <c r="G43" i="1"/>
  <c r="C77" i="1"/>
  <c r="G76" i="1"/>
  <c r="G106" i="1"/>
  <c r="E116" i="1"/>
  <c r="BM77" i="4"/>
  <c r="D11" i="4"/>
  <c r="CL13" i="4"/>
  <c r="CO34" i="4"/>
  <c r="G121" i="1"/>
  <c r="I42" i="6"/>
  <c r="D77" i="12"/>
  <c r="G7" i="12"/>
  <c r="I62" i="6"/>
  <c r="CO32" i="4"/>
  <c r="BA78" i="4"/>
  <c r="D73" i="4"/>
  <c r="CL75" i="4"/>
  <c r="AL78" i="4"/>
  <c r="D58" i="4"/>
  <c r="CL60" i="4"/>
  <c r="Q48" i="5"/>
  <c r="N65" i="5"/>
  <c r="G44" i="1"/>
  <c r="E92" i="1"/>
  <c r="G107" i="1"/>
  <c r="I77" i="4"/>
  <c r="BU77" i="4"/>
  <c r="BU79" i="4" s="1"/>
  <c r="D35" i="4"/>
  <c r="CL37" i="4"/>
  <c r="CI37" i="4" s="1"/>
  <c r="N72" i="5"/>
  <c r="G37" i="1"/>
  <c r="G126" i="1"/>
  <c r="D33" i="4"/>
  <c r="CL35" i="4"/>
  <c r="CO56" i="4"/>
  <c r="CI56" i="4" s="1"/>
  <c r="BI78" i="4"/>
  <c r="D78" i="5"/>
  <c r="AT78" i="4"/>
  <c r="I36" i="6"/>
  <c r="D42" i="4"/>
  <c r="G45" i="1"/>
  <c r="G108" i="1"/>
  <c r="Q77" i="4"/>
  <c r="CC77" i="4"/>
  <c r="CO18" i="4"/>
  <c r="CI18" i="4" s="1"/>
  <c r="W78" i="4"/>
  <c r="D77" i="2"/>
  <c r="D79" i="2" s="1"/>
  <c r="F18" i="17"/>
  <c r="F77" i="14"/>
  <c r="G78" i="4"/>
  <c r="BS78" i="4"/>
  <c r="L78" i="5"/>
  <c r="I55" i="6"/>
  <c r="G50" i="12"/>
  <c r="CI73" i="4"/>
  <c r="CO75" i="4"/>
  <c r="CL54" i="4"/>
  <c r="H78" i="4"/>
  <c r="BT78" i="4"/>
  <c r="E39" i="1"/>
  <c r="E50" i="1" s="1"/>
  <c r="E114" i="1"/>
  <c r="G127" i="1"/>
  <c r="AY77" i="4"/>
  <c r="AY79" i="4" s="1"/>
  <c r="D13" i="4"/>
  <c r="CL15" i="4"/>
  <c r="CI34" i="4"/>
  <c r="CO36" i="4"/>
  <c r="CC78" i="4"/>
  <c r="CO68" i="4"/>
  <c r="N7" i="5"/>
  <c r="O77" i="5"/>
  <c r="Q62" i="5"/>
  <c r="N71" i="5"/>
  <c r="K71" i="5" s="1"/>
  <c r="U71" i="5" s="1"/>
  <c r="F38" i="17"/>
  <c r="H26" i="7"/>
  <c r="F31" i="8"/>
  <c r="G24" i="12"/>
  <c r="N13" i="5"/>
  <c r="I72" i="6"/>
  <c r="D39" i="14"/>
  <c r="Q21" i="5"/>
  <c r="F34" i="17"/>
  <c r="N77" i="14"/>
  <c r="F23" i="25"/>
  <c r="O78" i="4"/>
  <c r="CA78" i="4"/>
  <c r="CI64" i="4"/>
  <c r="CO66" i="4"/>
  <c r="CI66" i="4" s="1"/>
  <c r="Q23" i="5"/>
  <c r="N40" i="5"/>
  <c r="K40" i="5" s="1"/>
  <c r="H28" i="7"/>
  <c r="H60" i="7"/>
  <c r="D76" i="4"/>
  <c r="Q72" i="5"/>
  <c r="I77" i="15"/>
  <c r="P78" i="4"/>
  <c r="CB78" i="4"/>
  <c r="C129" i="1"/>
  <c r="G120" i="1"/>
  <c r="G128" i="1"/>
  <c r="BG77" i="4"/>
  <c r="BG79" i="4" s="1"/>
  <c r="D37" i="4"/>
  <c r="CL39" i="4"/>
  <c r="CI39" i="4" s="1"/>
  <c r="CS78" i="4"/>
  <c r="I47" i="6"/>
  <c r="Q54" i="5"/>
  <c r="N63" i="5"/>
  <c r="I50" i="6"/>
  <c r="Q41" i="5"/>
  <c r="N66" i="5"/>
  <c r="H50" i="7"/>
  <c r="F37" i="8"/>
  <c r="F8" i="17"/>
  <c r="I8" i="6"/>
  <c r="I40" i="6"/>
  <c r="D63" i="14"/>
  <c r="Q10" i="5"/>
  <c r="U30" i="15"/>
  <c r="U41" i="15"/>
  <c r="CL47" i="4"/>
  <c r="I78" i="4"/>
  <c r="Q46" i="5"/>
  <c r="N55" i="5"/>
  <c r="G77" i="7"/>
  <c r="P77" i="5"/>
  <c r="N18" i="5"/>
  <c r="I17" i="6"/>
  <c r="I49" i="6"/>
  <c r="H10" i="7"/>
  <c r="H74" i="7"/>
  <c r="F45" i="8"/>
  <c r="G56" i="12"/>
  <c r="F56" i="17"/>
  <c r="I21" i="6"/>
  <c r="I27" i="6"/>
  <c r="CI48" i="4"/>
  <c r="CO50" i="4"/>
  <c r="AE78" i="4"/>
  <c r="N8" i="5"/>
  <c r="I23" i="6"/>
  <c r="D60" i="4"/>
  <c r="CL62" i="4"/>
  <c r="CI62" i="4" s="1"/>
  <c r="Q40" i="5"/>
  <c r="N57" i="5"/>
  <c r="O78" i="5"/>
  <c r="I60" i="6"/>
  <c r="K28" i="7"/>
  <c r="E28" i="7" s="1"/>
  <c r="K60" i="7"/>
  <c r="AF78" i="4"/>
  <c r="CR78" i="4"/>
  <c r="C27" i="1"/>
  <c r="G27" i="1" s="1"/>
  <c r="G25" i="1"/>
  <c r="E77" i="1"/>
  <c r="G122" i="1"/>
  <c r="K77" i="4"/>
  <c r="K79" i="4" s="1"/>
  <c r="BW77" i="4"/>
  <c r="D21" i="4"/>
  <c r="CL23" i="4"/>
  <c r="CI23" i="4" s="1"/>
  <c r="CO44" i="4"/>
  <c r="CL55" i="4"/>
  <c r="CI55" i="4" s="1"/>
  <c r="Q78" i="4"/>
  <c r="CL63" i="4"/>
  <c r="T78" i="5"/>
  <c r="R78" i="5"/>
  <c r="Q57" i="5"/>
  <c r="H34" i="7"/>
  <c r="N78" i="7"/>
  <c r="F47" i="8"/>
  <c r="G73" i="12"/>
  <c r="I48" i="6"/>
  <c r="I77" i="20"/>
  <c r="F8" i="8"/>
  <c r="U54" i="15"/>
  <c r="F10" i="28"/>
  <c r="D51" i="4"/>
  <c r="CL53" i="4"/>
  <c r="AM78" i="4"/>
  <c r="CI72" i="4"/>
  <c r="CO74" i="4"/>
  <c r="CI74" i="4" s="1"/>
  <c r="E77" i="5"/>
  <c r="AN78" i="4"/>
  <c r="G26" i="1"/>
  <c r="G100" i="1"/>
  <c r="G123" i="1"/>
  <c r="S77" i="4"/>
  <c r="S79" i="4" s="1"/>
  <c r="CE77" i="4"/>
  <c r="CE79" i="4" s="1"/>
  <c r="D45" i="4"/>
  <c r="AG78" i="4"/>
  <c r="Q30" i="5"/>
  <c r="N39" i="5"/>
  <c r="K48" i="5"/>
  <c r="U48" i="5" s="1"/>
  <c r="I78" i="5"/>
  <c r="I34" i="6"/>
  <c r="U62" i="15"/>
  <c r="Q9" i="5"/>
  <c r="N34" i="5"/>
  <c r="D78" i="6"/>
  <c r="I57" i="6"/>
  <c r="H58" i="7"/>
  <c r="F13" i="8"/>
  <c r="F53" i="8"/>
  <c r="Q68" i="5"/>
  <c r="E77" i="12"/>
  <c r="F10" i="8"/>
  <c r="K78" i="15"/>
  <c r="N28" i="5"/>
  <c r="F77" i="7"/>
  <c r="AU78" i="4"/>
  <c r="D75" i="4"/>
  <c r="CO67" i="4"/>
  <c r="Q8" i="5"/>
  <c r="N25" i="5"/>
  <c r="AV78" i="4"/>
  <c r="E29" i="1"/>
  <c r="G101" i="1"/>
  <c r="G124" i="1"/>
  <c r="AA77" i="4"/>
  <c r="AA79" i="4" s="1"/>
  <c r="CL7" i="4"/>
  <c r="CM77" i="4"/>
  <c r="CM79" i="4" s="1"/>
  <c r="CI26" i="4"/>
  <c r="CO28" i="4"/>
  <c r="AO78" i="4"/>
  <c r="Q22" i="5"/>
  <c r="N31" i="5"/>
  <c r="H18" i="7"/>
  <c r="F15" i="8"/>
  <c r="F61" i="8"/>
  <c r="N45" i="5"/>
  <c r="G78" i="7"/>
  <c r="F60" i="17"/>
  <c r="I38" i="6"/>
  <c r="L77" i="5"/>
  <c r="L79" i="5" s="1"/>
  <c r="K7" i="5"/>
  <c r="U7" i="5" s="1"/>
  <c r="N54" i="5"/>
  <c r="F54" i="8"/>
  <c r="BC78" i="4"/>
  <c r="CO58" i="4"/>
  <c r="CI58" i="4" s="1"/>
  <c r="K13" i="7"/>
  <c r="K45" i="7"/>
  <c r="D68" i="4"/>
  <c r="CL70" i="4"/>
  <c r="I28" i="6"/>
  <c r="H11" i="7"/>
  <c r="H43" i="7"/>
  <c r="H75" i="7"/>
  <c r="BD78" i="4"/>
  <c r="C38" i="1"/>
  <c r="G38" i="1" s="1"/>
  <c r="G36" i="1"/>
  <c r="G102" i="1"/>
  <c r="G125" i="1"/>
  <c r="AI77" i="4"/>
  <c r="D29" i="4"/>
  <c r="CL31" i="4"/>
  <c r="CO52" i="4"/>
  <c r="BM78" i="4"/>
  <c r="Q14" i="5"/>
  <c r="N23" i="5"/>
  <c r="I66" i="6"/>
  <c r="G27" i="12"/>
  <c r="Q25" i="5"/>
  <c r="Q73" i="5"/>
  <c r="H42" i="7"/>
  <c r="F21" i="8"/>
  <c r="F63" i="8"/>
  <c r="E78" i="8"/>
  <c r="G25" i="12"/>
  <c r="T77" i="5"/>
  <c r="F56" i="8"/>
  <c r="G78" i="30"/>
  <c r="H47" i="16"/>
  <c r="J77" i="20"/>
  <c r="F31" i="25"/>
  <c r="AW78" i="4"/>
  <c r="J77" i="5"/>
  <c r="H36" i="7"/>
  <c r="E36" i="7" s="1"/>
  <c r="H68" i="7"/>
  <c r="N15" i="5"/>
  <c r="Q38" i="5"/>
  <c r="N47" i="5"/>
  <c r="K56" i="5"/>
  <c r="U56" i="5" s="1"/>
  <c r="Q70" i="5"/>
  <c r="I18" i="6"/>
  <c r="M78" i="7"/>
  <c r="G64" i="12"/>
  <c r="H77" i="21"/>
  <c r="Q17" i="5"/>
  <c r="N26" i="5"/>
  <c r="Q49" i="5"/>
  <c r="N58" i="5"/>
  <c r="I33" i="6"/>
  <c r="F17" i="8"/>
  <c r="F33" i="8"/>
  <c r="F49" i="8"/>
  <c r="F65" i="8"/>
  <c r="G9" i="12"/>
  <c r="D23" i="14"/>
  <c r="F24" i="17"/>
  <c r="I24" i="6"/>
  <c r="D78" i="9"/>
  <c r="G18" i="12"/>
  <c r="Q74" i="5"/>
  <c r="Q45" i="5"/>
  <c r="H78" i="6"/>
  <c r="F22" i="8"/>
  <c r="F58" i="8"/>
  <c r="D7" i="14"/>
  <c r="E77" i="14"/>
  <c r="H77" i="23"/>
  <c r="K21" i="29"/>
  <c r="G14" i="12"/>
  <c r="BE78" i="4"/>
  <c r="CO60" i="4"/>
  <c r="Q47" i="5"/>
  <c r="N64" i="5"/>
  <c r="G77" i="5"/>
  <c r="G79" i="5" s="1"/>
  <c r="I58" i="6"/>
  <c r="E12" i="7"/>
  <c r="E44" i="7"/>
  <c r="E52" i="7"/>
  <c r="E60" i="7"/>
  <c r="E68" i="7"/>
  <c r="F22" i="17"/>
  <c r="I9" i="6"/>
  <c r="I73" i="6"/>
  <c r="K11" i="7"/>
  <c r="K19" i="7"/>
  <c r="K27" i="7"/>
  <c r="K35" i="7"/>
  <c r="K43" i="7"/>
  <c r="K51" i="7"/>
  <c r="K59" i="7"/>
  <c r="K67" i="7"/>
  <c r="K75" i="7"/>
  <c r="F19" i="8"/>
  <c r="F35" i="8"/>
  <c r="F51" i="8"/>
  <c r="F67" i="8"/>
  <c r="F40" i="17"/>
  <c r="Q28" i="5"/>
  <c r="N37" i="5"/>
  <c r="Q60" i="5"/>
  <c r="N69" i="5"/>
  <c r="I64" i="6"/>
  <c r="E77" i="8"/>
  <c r="F44" i="17"/>
  <c r="N51" i="5"/>
  <c r="N22" i="5"/>
  <c r="I61" i="6"/>
  <c r="F24" i="8"/>
  <c r="F70" i="8"/>
  <c r="Q51" i="5"/>
  <c r="H63" i="16"/>
  <c r="F23" i="28"/>
  <c r="U44" i="15"/>
  <c r="N62" i="5"/>
  <c r="K62" i="5" s="1"/>
  <c r="F26" i="8"/>
  <c r="F72" i="8"/>
  <c r="G78" i="16"/>
  <c r="I51" i="6"/>
  <c r="D20" i="14"/>
  <c r="Q15" i="5"/>
  <c r="N32" i="5"/>
  <c r="I10" i="6"/>
  <c r="I74" i="6"/>
  <c r="H13" i="7"/>
  <c r="H21" i="7"/>
  <c r="H29" i="7"/>
  <c r="E29" i="7" s="1"/>
  <c r="H37" i="7"/>
  <c r="H45" i="7"/>
  <c r="H53" i="7"/>
  <c r="H61" i="7"/>
  <c r="H69" i="7"/>
  <c r="F54" i="17"/>
  <c r="I78" i="20"/>
  <c r="I25" i="6"/>
  <c r="D77" i="8"/>
  <c r="F7" i="8"/>
  <c r="F23" i="8"/>
  <c r="F39" i="8"/>
  <c r="F55" i="8"/>
  <c r="F71" i="8"/>
  <c r="U22" i="15"/>
  <c r="F72" i="17"/>
  <c r="Q78" i="20"/>
  <c r="Q20" i="5"/>
  <c r="N29" i="5"/>
  <c r="Q52" i="5"/>
  <c r="S78" i="5"/>
  <c r="N61" i="5"/>
  <c r="I16" i="6"/>
  <c r="H7" i="7"/>
  <c r="I77" i="7"/>
  <c r="H15" i="7"/>
  <c r="H23" i="7"/>
  <c r="H31" i="7"/>
  <c r="H39" i="7"/>
  <c r="H47" i="7"/>
  <c r="H55" i="7"/>
  <c r="H63" i="7"/>
  <c r="H71" i="7"/>
  <c r="F76" i="17"/>
  <c r="Q42" i="5"/>
  <c r="G32" i="12"/>
  <c r="Q13" i="5"/>
  <c r="K39" i="5"/>
  <c r="U39" i="5" s="1"/>
  <c r="F38" i="8"/>
  <c r="F74" i="8"/>
  <c r="Q19" i="5"/>
  <c r="J58" i="21"/>
  <c r="K51" i="26"/>
  <c r="H62" i="29"/>
  <c r="G38" i="12"/>
  <c r="U49" i="15"/>
  <c r="H15" i="16"/>
  <c r="D77" i="18"/>
  <c r="G34" i="12"/>
  <c r="F70" i="17"/>
  <c r="N10" i="5"/>
  <c r="Q33" i="5"/>
  <c r="N42" i="5"/>
  <c r="Q65" i="5"/>
  <c r="N74" i="5"/>
  <c r="I65" i="6"/>
  <c r="F9" i="8"/>
  <c r="F25" i="8"/>
  <c r="F41" i="8"/>
  <c r="D78" i="8"/>
  <c r="F57" i="8"/>
  <c r="F73" i="8"/>
  <c r="K78" i="14"/>
  <c r="I56" i="6"/>
  <c r="U46" i="15"/>
  <c r="N19" i="5"/>
  <c r="Q53" i="5"/>
  <c r="F77" i="6"/>
  <c r="F79" i="6" s="1"/>
  <c r="I45" i="6"/>
  <c r="F40" i="8"/>
  <c r="H21" i="27"/>
  <c r="E78" i="12"/>
  <c r="D52" i="14"/>
  <c r="J77" i="15"/>
  <c r="J73" i="21"/>
  <c r="F23" i="13"/>
  <c r="J37" i="21"/>
  <c r="Y78" i="4"/>
  <c r="CK78" i="4"/>
  <c r="D69" i="4"/>
  <c r="CL71" i="4"/>
  <c r="K21" i="7"/>
  <c r="K53" i="7"/>
  <c r="G26" i="12"/>
  <c r="I26" i="6"/>
  <c r="K14" i="7"/>
  <c r="K22" i="7"/>
  <c r="K30" i="7"/>
  <c r="K38" i="7"/>
  <c r="K46" i="7"/>
  <c r="K54" i="7"/>
  <c r="K62" i="7"/>
  <c r="K70" i="7"/>
  <c r="D77" i="11"/>
  <c r="M77" i="14"/>
  <c r="D47" i="14"/>
  <c r="H77" i="5"/>
  <c r="J78" i="5"/>
  <c r="I41" i="6"/>
  <c r="F78" i="7"/>
  <c r="F11" i="8"/>
  <c r="F27" i="8"/>
  <c r="F43" i="8"/>
  <c r="F59" i="8"/>
  <c r="F75" i="8"/>
  <c r="I77" i="5"/>
  <c r="Q12" i="5"/>
  <c r="N21" i="5"/>
  <c r="Q44" i="5"/>
  <c r="N53" i="5"/>
  <c r="Q76" i="5"/>
  <c r="I32" i="6"/>
  <c r="E78" i="6"/>
  <c r="K8" i="7"/>
  <c r="K16" i="7"/>
  <c r="K24" i="7"/>
  <c r="K32" i="7"/>
  <c r="K40" i="7"/>
  <c r="K48" i="7"/>
  <c r="K56" i="7"/>
  <c r="K64" i="7"/>
  <c r="K72" i="7"/>
  <c r="G65" i="12"/>
  <c r="F58" i="17"/>
  <c r="E78" i="5"/>
  <c r="I22" i="6"/>
  <c r="N30" i="5"/>
  <c r="F42" i="8"/>
  <c r="Q77" i="20"/>
  <c r="N60" i="5"/>
  <c r="R77" i="15"/>
  <c r="H31" i="16"/>
  <c r="F25" i="13"/>
  <c r="D46" i="14"/>
  <c r="J39" i="21"/>
  <c r="F50" i="17"/>
  <c r="H78" i="5"/>
  <c r="I67" i="6"/>
  <c r="N77" i="7"/>
  <c r="N79" i="7" s="1"/>
  <c r="D71" i="14"/>
  <c r="F20" i="17"/>
  <c r="K19" i="26"/>
  <c r="H37" i="27"/>
  <c r="F42" i="28"/>
  <c r="H30" i="29"/>
  <c r="G62" i="12"/>
  <c r="D28" i="14"/>
  <c r="D60" i="14"/>
  <c r="D78" i="15"/>
  <c r="U57" i="15"/>
  <c r="H19" i="29"/>
  <c r="G35" i="12"/>
  <c r="F39" i="13"/>
  <c r="J64" i="21"/>
  <c r="F66" i="28"/>
  <c r="D70" i="14"/>
  <c r="U63" i="15"/>
  <c r="D77" i="10"/>
  <c r="G40" i="12"/>
  <c r="S77" i="5"/>
  <c r="N11" i="5"/>
  <c r="Q34" i="5"/>
  <c r="N43" i="5"/>
  <c r="M78" i="5"/>
  <c r="Q66" i="5"/>
  <c r="N75" i="5"/>
  <c r="I14" i="6"/>
  <c r="G49" i="12"/>
  <c r="D15" i="14"/>
  <c r="F14" i="17"/>
  <c r="I37" i="6"/>
  <c r="H14" i="7"/>
  <c r="H22" i="7"/>
  <c r="H30" i="7"/>
  <c r="E30" i="7" s="1"/>
  <c r="H38" i="7"/>
  <c r="H46" i="7"/>
  <c r="H54" i="7"/>
  <c r="H62" i="7"/>
  <c r="H70" i="7"/>
  <c r="F12" i="8"/>
  <c r="F28" i="8"/>
  <c r="F44" i="8"/>
  <c r="F60" i="8"/>
  <c r="F76" i="8"/>
  <c r="G41" i="12"/>
  <c r="D55" i="14"/>
  <c r="F16" i="17"/>
  <c r="F66" i="17"/>
  <c r="Q11" i="5"/>
  <c r="N20" i="5"/>
  <c r="Q43" i="5"/>
  <c r="N52" i="5"/>
  <c r="P78" i="5"/>
  <c r="Q75" i="5"/>
  <c r="I43" i="6"/>
  <c r="H8" i="7"/>
  <c r="H16" i="7"/>
  <c r="H24" i="7"/>
  <c r="H32" i="7"/>
  <c r="H40" i="7"/>
  <c r="H48" i="7"/>
  <c r="H56" i="7"/>
  <c r="H64" i="7"/>
  <c r="H72" i="7"/>
  <c r="G11" i="12"/>
  <c r="G72" i="12"/>
  <c r="Q77" i="15"/>
  <c r="U38" i="15"/>
  <c r="F36" i="17"/>
  <c r="J50" i="21"/>
  <c r="G22" i="12"/>
  <c r="L78" i="15"/>
  <c r="U65" i="15"/>
  <c r="H19" i="16"/>
  <c r="H35" i="16"/>
  <c r="H51" i="16"/>
  <c r="H67" i="16"/>
  <c r="H64" i="22"/>
  <c r="F41" i="13"/>
  <c r="K13" i="29"/>
  <c r="F7" i="17"/>
  <c r="D77" i="17"/>
  <c r="I54" i="6"/>
  <c r="G10" i="12"/>
  <c r="F30" i="17"/>
  <c r="N14" i="5"/>
  <c r="Q37" i="5"/>
  <c r="N46" i="5"/>
  <c r="Q69" i="5"/>
  <c r="I13" i="6"/>
  <c r="D77" i="7"/>
  <c r="F14" i="8"/>
  <c r="F30" i="8"/>
  <c r="F46" i="8"/>
  <c r="F62" i="8"/>
  <c r="F32" i="17"/>
  <c r="F77" i="5"/>
  <c r="I19" i="6"/>
  <c r="D78" i="7"/>
  <c r="G17" i="12"/>
  <c r="F52" i="17"/>
  <c r="M19" i="23"/>
  <c r="H53" i="27"/>
  <c r="F74" i="28"/>
  <c r="G77" i="30"/>
  <c r="G46" i="12"/>
  <c r="D36" i="14"/>
  <c r="D68" i="14"/>
  <c r="U9" i="15"/>
  <c r="T78" i="15"/>
  <c r="U73" i="15"/>
  <c r="G78" i="29"/>
  <c r="F78" i="12"/>
  <c r="F55" i="13"/>
  <c r="U36" i="15"/>
  <c r="U52" i="15"/>
  <c r="F67" i="17"/>
  <c r="G48" i="12"/>
  <c r="F10" i="17"/>
  <c r="F77" i="12"/>
  <c r="Q26" i="5"/>
  <c r="N35" i="5"/>
  <c r="Q58" i="5"/>
  <c r="N67" i="5"/>
  <c r="I30" i="6"/>
  <c r="H9" i="7"/>
  <c r="H17" i="7"/>
  <c r="H25" i="7"/>
  <c r="H33" i="7"/>
  <c r="H41" i="7"/>
  <c r="H49" i="7"/>
  <c r="I78" i="7"/>
  <c r="H57" i="7"/>
  <c r="H65" i="7"/>
  <c r="H73" i="7"/>
  <c r="G19" i="12"/>
  <c r="G66" i="12"/>
  <c r="F46" i="17"/>
  <c r="I53" i="6"/>
  <c r="K7" i="7"/>
  <c r="L77" i="7"/>
  <c r="K15" i="7"/>
  <c r="K23" i="7"/>
  <c r="K31" i="7"/>
  <c r="K39" i="7"/>
  <c r="K47" i="7"/>
  <c r="K55" i="7"/>
  <c r="K63" i="7"/>
  <c r="K71" i="7"/>
  <c r="F16" i="8"/>
  <c r="F32" i="8"/>
  <c r="F48" i="8"/>
  <c r="F64" i="8"/>
  <c r="G58" i="12"/>
  <c r="F48" i="17"/>
  <c r="N12" i="5"/>
  <c r="Q35" i="5"/>
  <c r="N44" i="5"/>
  <c r="Q67" i="5"/>
  <c r="N76" i="5"/>
  <c r="I59" i="6"/>
  <c r="K9" i="7"/>
  <c r="K17" i="7"/>
  <c r="K25" i="7"/>
  <c r="K33" i="7"/>
  <c r="K41" i="7"/>
  <c r="K49" i="7"/>
  <c r="L78" i="7"/>
  <c r="K57" i="7"/>
  <c r="K65" i="7"/>
  <c r="K73" i="7"/>
  <c r="D78" i="10"/>
  <c r="F68" i="17"/>
  <c r="J74" i="21"/>
  <c r="G78" i="22"/>
  <c r="M51" i="23"/>
  <c r="F77" i="29"/>
  <c r="G70" i="12"/>
  <c r="U17" i="15"/>
  <c r="H7" i="16"/>
  <c r="D77" i="16"/>
  <c r="H23" i="16"/>
  <c r="H39" i="16"/>
  <c r="H55" i="16"/>
  <c r="H71" i="16"/>
  <c r="G59" i="12"/>
  <c r="D78" i="13"/>
  <c r="F57" i="13"/>
  <c r="D25" i="14"/>
  <c r="M11" i="23"/>
  <c r="F71" i="17"/>
  <c r="D56" i="14"/>
  <c r="F26" i="17"/>
  <c r="G57" i="12"/>
  <c r="D78" i="12"/>
  <c r="U70" i="15"/>
  <c r="F12" i="17"/>
  <c r="I70" i="6"/>
  <c r="F62" i="17"/>
  <c r="K15" i="5"/>
  <c r="Q29" i="5"/>
  <c r="N38" i="5"/>
  <c r="K47" i="5"/>
  <c r="Q61" i="5"/>
  <c r="N70" i="5"/>
  <c r="I29" i="6"/>
  <c r="F18" i="8"/>
  <c r="F34" i="8"/>
  <c r="F50" i="8"/>
  <c r="F66" i="8"/>
  <c r="F64" i="17"/>
  <c r="H77" i="6"/>
  <c r="H79" i="6" s="1"/>
  <c r="I35" i="6"/>
  <c r="H69" i="27"/>
  <c r="G30" i="12"/>
  <c r="D12" i="14"/>
  <c r="D44" i="14"/>
  <c r="D76" i="14"/>
  <c r="U25" i="15"/>
  <c r="I78" i="23"/>
  <c r="F7" i="13"/>
  <c r="D77" i="13"/>
  <c r="F71" i="13"/>
  <c r="K78" i="20"/>
  <c r="H43" i="29"/>
  <c r="F42" i="17"/>
  <c r="F28" i="17"/>
  <c r="Q18" i="5"/>
  <c r="N27" i="5"/>
  <c r="Q50" i="5"/>
  <c r="N59" i="5"/>
  <c r="E77" i="6"/>
  <c r="I46" i="6"/>
  <c r="G78" i="6"/>
  <c r="K10" i="7"/>
  <c r="K18" i="7"/>
  <c r="K26" i="7"/>
  <c r="K34" i="7"/>
  <c r="K42" i="7"/>
  <c r="K50" i="7"/>
  <c r="K58" i="7"/>
  <c r="K66" i="7"/>
  <c r="K74" i="7"/>
  <c r="D78" i="11"/>
  <c r="E77" i="13"/>
  <c r="D77" i="5"/>
  <c r="D79" i="5" s="1"/>
  <c r="F78" i="5"/>
  <c r="I69" i="6"/>
  <c r="J78" i="7"/>
  <c r="F20" i="8"/>
  <c r="F36" i="8"/>
  <c r="F52" i="8"/>
  <c r="F68" i="8"/>
  <c r="G16" i="12"/>
  <c r="S78" i="15"/>
  <c r="K13" i="5"/>
  <c r="Q27" i="5"/>
  <c r="N36" i="5"/>
  <c r="K36" i="5" s="1"/>
  <c r="K45" i="5"/>
  <c r="Q59" i="5"/>
  <c r="N68" i="5"/>
  <c r="I11" i="6"/>
  <c r="I75" i="6"/>
  <c r="G42" i="12"/>
  <c r="J66" i="21"/>
  <c r="K53" i="29"/>
  <c r="G54" i="12"/>
  <c r="L78" i="14"/>
  <c r="U33" i="15"/>
  <c r="H11" i="16"/>
  <c r="H27" i="16"/>
  <c r="H43" i="16"/>
  <c r="H59" i="16"/>
  <c r="H75" i="16"/>
  <c r="F9" i="13"/>
  <c r="F73" i="13"/>
  <c r="E78" i="14"/>
  <c r="D57" i="14"/>
  <c r="D77" i="21"/>
  <c r="J7" i="21"/>
  <c r="F26" i="28"/>
  <c r="J78" i="20"/>
  <c r="J65" i="21"/>
  <c r="F39" i="25"/>
  <c r="F11" i="13"/>
  <c r="F27" i="13"/>
  <c r="F43" i="13"/>
  <c r="F59" i="13"/>
  <c r="F75" i="13"/>
  <c r="M78" i="14"/>
  <c r="M78" i="15"/>
  <c r="M75" i="23"/>
  <c r="E78" i="13"/>
  <c r="F19" i="17"/>
  <c r="J13" i="21"/>
  <c r="J45" i="21"/>
  <c r="M24" i="23"/>
  <c r="H16" i="22"/>
  <c r="M8" i="23"/>
  <c r="F47" i="25"/>
  <c r="K66" i="26"/>
  <c r="F55" i="28"/>
  <c r="G43" i="12"/>
  <c r="F13" i="13"/>
  <c r="F29" i="13"/>
  <c r="F45" i="13"/>
  <c r="F61" i="13"/>
  <c r="G77" i="14"/>
  <c r="D33" i="14"/>
  <c r="D65" i="14"/>
  <c r="K77" i="15"/>
  <c r="K79" i="15" s="1"/>
  <c r="L77" i="15"/>
  <c r="L79" i="15" s="1"/>
  <c r="K74" i="26"/>
  <c r="G53" i="12"/>
  <c r="E77" i="15"/>
  <c r="F23" i="17"/>
  <c r="J15" i="21"/>
  <c r="G23" i="12"/>
  <c r="J57" i="21"/>
  <c r="D78" i="21"/>
  <c r="M40" i="23"/>
  <c r="F55" i="25"/>
  <c r="K34" i="26"/>
  <c r="K74" i="29"/>
  <c r="G67" i="12"/>
  <c r="F15" i="13"/>
  <c r="F31" i="13"/>
  <c r="F47" i="13"/>
  <c r="F63" i="13"/>
  <c r="S77" i="15"/>
  <c r="K59" i="26"/>
  <c r="F78" i="14"/>
  <c r="M64" i="23"/>
  <c r="G69" i="12"/>
  <c r="U10" i="15"/>
  <c r="F35" i="17"/>
  <c r="J21" i="21"/>
  <c r="D16" i="14"/>
  <c r="F43" i="25"/>
  <c r="O77" i="15"/>
  <c r="H32" i="22"/>
  <c r="M72" i="23"/>
  <c r="F63" i="25"/>
  <c r="M77" i="29"/>
  <c r="K42" i="29"/>
  <c r="F17" i="13"/>
  <c r="F33" i="13"/>
  <c r="F49" i="13"/>
  <c r="F65" i="13"/>
  <c r="D9" i="14"/>
  <c r="D41" i="14"/>
  <c r="D73" i="14"/>
  <c r="U12" i="15"/>
  <c r="E78" i="21"/>
  <c r="H77" i="14"/>
  <c r="U26" i="15"/>
  <c r="F39" i="17"/>
  <c r="J23" i="21"/>
  <c r="G78" i="21"/>
  <c r="M35" i="23"/>
  <c r="K69" i="29"/>
  <c r="F14" i="13"/>
  <c r="I77" i="21"/>
  <c r="J49" i="21"/>
  <c r="F7" i="25"/>
  <c r="D77" i="25"/>
  <c r="F71" i="25"/>
  <c r="K10" i="29"/>
  <c r="G51" i="12"/>
  <c r="F19" i="13"/>
  <c r="F35" i="13"/>
  <c r="F51" i="13"/>
  <c r="F67" i="13"/>
  <c r="U20" i="15"/>
  <c r="U68" i="15"/>
  <c r="D38" i="14"/>
  <c r="L78" i="20"/>
  <c r="H28" i="22"/>
  <c r="F49" i="25"/>
  <c r="U74" i="15"/>
  <c r="F51" i="17"/>
  <c r="J29" i="21"/>
  <c r="D48" i="14"/>
  <c r="U69" i="15"/>
  <c r="F62" i="13"/>
  <c r="H48" i="22"/>
  <c r="F15" i="25"/>
  <c r="H51" i="29"/>
  <c r="G75" i="12"/>
  <c r="F21" i="13"/>
  <c r="F37" i="13"/>
  <c r="F53" i="13"/>
  <c r="F69" i="13"/>
  <c r="D17" i="14"/>
  <c r="D49" i="14"/>
  <c r="U28" i="15"/>
  <c r="U60" i="15"/>
  <c r="E77" i="16"/>
  <c r="J78" i="23"/>
  <c r="D14" i="14"/>
  <c r="U15" i="15"/>
  <c r="H44" i="22"/>
  <c r="F65" i="25"/>
  <c r="F55" i="17"/>
  <c r="E78" i="20"/>
  <c r="J31" i="21"/>
  <c r="D24" i="14"/>
  <c r="U21" i="15"/>
  <c r="K77" i="14"/>
  <c r="K79" i="14" s="1"/>
  <c r="F63" i="28"/>
  <c r="E78" i="15"/>
  <c r="U76" i="15"/>
  <c r="K77" i="20"/>
  <c r="J72" i="21"/>
  <c r="K27" i="26"/>
  <c r="H49" i="27"/>
  <c r="K45" i="29"/>
  <c r="N78" i="14"/>
  <c r="D77" i="15"/>
  <c r="D79" i="15" s="1"/>
  <c r="U7" i="15"/>
  <c r="U71" i="15"/>
  <c r="H14" i="16"/>
  <c r="H30" i="16"/>
  <c r="H46" i="16"/>
  <c r="H62" i="16"/>
  <c r="R10" i="20"/>
  <c r="R14" i="20"/>
  <c r="R18" i="20"/>
  <c r="R22" i="20"/>
  <c r="R26" i="20"/>
  <c r="R30" i="20"/>
  <c r="R34" i="20"/>
  <c r="R38" i="20"/>
  <c r="R42" i="20"/>
  <c r="R46" i="20"/>
  <c r="R50" i="20"/>
  <c r="R54" i="20"/>
  <c r="R58" i="20"/>
  <c r="R62" i="20"/>
  <c r="R66" i="20"/>
  <c r="R70" i="20"/>
  <c r="R74" i="20"/>
  <c r="J71" i="21"/>
  <c r="D78" i="25"/>
  <c r="F57" i="25"/>
  <c r="H11" i="29"/>
  <c r="G29" i="12"/>
  <c r="D19" i="14"/>
  <c r="D51" i="14"/>
  <c r="G78" i="14"/>
  <c r="U18" i="15"/>
  <c r="F21" i="17"/>
  <c r="F37" i="17"/>
  <c r="F53" i="17"/>
  <c r="F69" i="17"/>
  <c r="J14" i="21"/>
  <c r="J22" i="21"/>
  <c r="J30" i="21"/>
  <c r="J38" i="21"/>
  <c r="J46" i="21"/>
  <c r="H13" i="27"/>
  <c r="U13" i="15"/>
  <c r="D78" i="18"/>
  <c r="G77" i="26"/>
  <c r="H67" i="29"/>
  <c r="G71" i="12"/>
  <c r="F64" i="13"/>
  <c r="D53" i="14"/>
  <c r="U8" i="15"/>
  <c r="H65" i="27"/>
  <c r="H54" i="29"/>
  <c r="T77" i="15"/>
  <c r="T79" i="15" s="1"/>
  <c r="U23" i="15"/>
  <c r="H18" i="16"/>
  <c r="H34" i="16"/>
  <c r="H50" i="16"/>
  <c r="H66" i="16"/>
  <c r="D77" i="20"/>
  <c r="R7" i="20"/>
  <c r="R11" i="20"/>
  <c r="R15" i="20"/>
  <c r="R19" i="20"/>
  <c r="R23" i="20"/>
  <c r="R27" i="20"/>
  <c r="R31" i="20"/>
  <c r="R35" i="20"/>
  <c r="R39" i="20"/>
  <c r="R43" i="20"/>
  <c r="R47" i="20"/>
  <c r="R51" i="20"/>
  <c r="R55" i="20"/>
  <c r="R59" i="20"/>
  <c r="R63" i="20"/>
  <c r="R67" i="20"/>
  <c r="R71" i="20"/>
  <c r="R75" i="20"/>
  <c r="J63" i="21"/>
  <c r="F9" i="25"/>
  <c r="F73" i="25"/>
  <c r="K42" i="26"/>
  <c r="G77" i="27"/>
  <c r="G13" i="12"/>
  <c r="I77" i="14"/>
  <c r="D27" i="14"/>
  <c r="D59" i="14"/>
  <c r="M77" i="15"/>
  <c r="U34" i="15"/>
  <c r="F9" i="17"/>
  <c r="F25" i="17"/>
  <c r="F41" i="17"/>
  <c r="F57" i="17"/>
  <c r="D78" i="17"/>
  <c r="F73" i="17"/>
  <c r="M78" i="20"/>
  <c r="J8" i="21"/>
  <c r="J16" i="21"/>
  <c r="J24" i="21"/>
  <c r="J32" i="21"/>
  <c r="J40" i="21"/>
  <c r="J70" i="21"/>
  <c r="M67" i="23"/>
  <c r="H29" i="27"/>
  <c r="K37" i="29"/>
  <c r="U29" i="15"/>
  <c r="H21" i="16"/>
  <c r="H53" i="16"/>
  <c r="F77" i="20"/>
  <c r="F39" i="28"/>
  <c r="F16" i="13"/>
  <c r="H36" i="16"/>
  <c r="D78" i="19"/>
  <c r="H22" i="29"/>
  <c r="D22" i="14"/>
  <c r="D54" i="14"/>
  <c r="U31" i="15"/>
  <c r="F78" i="15"/>
  <c r="L77" i="20"/>
  <c r="L79" i="20" s="1"/>
  <c r="H60" i="22"/>
  <c r="F17" i="25"/>
  <c r="K10" i="26"/>
  <c r="F15" i="28"/>
  <c r="F78" i="30"/>
  <c r="G37" i="12"/>
  <c r="U42" i="15"/>
  <c r="G78" i="15"/>
  <c r="F11" i="17"/>
  <c r="F27" i="17"/>
  <c r="F43" i="17"/>
  <c r="F59" i="17"/>
  <c r="F75" i="17"/>
  <c r="J9" i="21"/>
  <c r="J17" i="21"/>
  <c r="J25" i="21"/>
  <c r="J33" i="21"/>
  <c r="J41" i="21"/>
  <c r="F58" i="28"/>
  <c r="D32" i="14"/>
  <c r="H78" i="14"/>
  <c r="D64" i="14"/>
  <c r="U37" i="15"/>
  <c r="N77" i="20"/>
  <c r="J53" i="21"/>
  <c r="M56" i="23"/>
  <c r="F71" i="28"/>
  <c r="F30" i="13"/>
  <c r="J56" i="21"/>
  <c r="E77" i="25"/>
  <c r="H17" i="27"/>
  <c r="U39" i="15"/>
  <c r="N78" i="15"/>
  <c r="H22" i="16"/>
  <c r="H38" i="16"/>
  <c r="H54" i="16"/>
  <c r="H70" i="16"/>
  <c r="R8" i="20"/>
  <c r="R12" i="20"/>
  <c r="R16" i="20"/>
  <c r="R20" i="20"/>
  <c r="R24" i="20"/>
  <c r="R28" i="20"/>
  <c r="R32" i="20"/>
  <c r="R36" i="20"/>
  <c r="R40" i="20"/>
  <c r="R44" i="20"/>
  <c r="R48" i="20"/>
  <c r="R52" i="20"/>
  <c r="R56" i="20"/>
  <c r="R60" i="20"/>
  <c r="R64" i="20"/>
  <c r="R68" i="20"/>
  <c r="R72" i="20"/>
  <c r="R76" i="20"/>
  <c r="J55" i="21"/>
  <c r="F25" i="25"/>
  <c r="K66" i="29"/>
  <c r="G61" i="12"/>
  <c r="D35" i="14"/>
  <c r="D67" i="14"/>
  <c r="U50" i="15"/>
  <c r="O78" i="15"/>
  <c r="F13" i="17"/>
  <c r="F29" i="17"/>
  <c r="F45" i="17"/>
  <c r="F61" i="17"/>
  <c r="J10" i="21"/>
  <c r="J18" i="21"/>
  <c r="J26" i="21"/>
  <c r="J34" i="21"/>
  <c r="J42" i="21"/>
  <c r="J62" i="21"/>
  <c r="H45" i="27"/>
  <c r="H46" i="29"/>
  <c r="J77" i="14"/>
  <c r="F77" i="15"/>
  <c r="U45" i="15"/>
  <c r="U61" i="15"/>
  <c r="H56" i="22"/>
  <c r="K50" i="26"/>
  <c r="K26" i="29"/>
  <c r="F32" i="13"/>
  <c r="K73" i="30"/>
  <c r="F34" i="28"/>
  <c r="D30" i="14"/>
  <c r="D62" i="14"/>
  <c r="U47" i="15"/>
  <c r="F77" i="16"/>
  <c r="H12" i="22"/>
  <c r="H76" i="22"/>
  <c r="F33" i="25"/>
  <c r="F47" i="28"/>
  <c r="K34" i="29"/>
  <c r="G21" i="12"/>
  <c r="U58" i="15"/>
  <c r="F15" i="17"/>
  <c r="F31" i="17"/>
  <c r="F47" i="17"/>
  <c r="F63" i="17"/>
  <c r="E77" i="20"/>
  <c r="J11" i="21"/>
  <c r="J19" i="21"/>
  <c r="J27" i="21"/>
  <c r="J35" i="21"/>
  <c r="J43" i="21"/>
  <c r="K67" i="26"/>
  <c r="H14" i="29"/>
  <c r="D8" i="14"/>
  <c r="D40" i="14"/>
  <c r="D72" i="14"/>
  <c r="N77" i="15"/>
  <c r="U53" i="15"/>
  <c r="H78" i="15"/>
  <c r="F19" i="25"/>
  <c r="E78" i="26"/>
  <c r="F46" i="13"/>
  <c r="U40" i="15"/>
  <c r="U64" i="15"/>
  <c r="E78" i="16"/>
  <c r="U11" i="15"/>
  <c r="H14" i="27"/>
  <c r="J48" i="21"/>
  <c r="M43" i="23"/>
  <c r="H33" i="27"/>
  <c r="U55" i="15"/>
  <c r="H10" i="16"/>
  <c r="H26" i="16"/>
  <c r="H42" i="16"/>
  <c r="H58" i="16"/>
  <c r="H74" i="16"/>
  <c r="R9" i="20"/>
  <c r="R13" i="20"/>
  <c r="R17" i="20"/>
  <c r="R21" i="20"/>
  <c r="R25" i="20"/>
  <c r="R29" i="20"/>
  <c r="R33" i="20"/>
  <c r="R37" i="20"/>
  <c r="R41" i="20"/>
  <c r="R45" i="20"/>
  <c r="R49" i="20"/>
  <c r="R53" i="20"/>
  <c r="D78" i="20"/>
  <c r="R57" i="20"/>
  <c r="R61" i="20"/>
  <c r="R65" i="20"/>
  <c r="R69" i="20"/>
  <c r="R73" i="20"/>
  <c r="J47" i="21"/>
  <c r="F78" i="21"/>
  <c r="M32" i="23"/>
  <c r="F41" i="25"/>
  <c r="H75" i="29"/>
  <c r="G45" i="12"/>
  <c r="D11" i="14"/>
  <c r="D43" i="14"/>
  <c r="D75" i="14"/>
  <c r="U66" i="15"/>
  <c r="G77" i="16"/>
  <c r="G79" i="16" s="1"/>
  <c r="F17" i="17"/>
  <c r="F33" i="17"/>
  <c r="F49" i="17"/>
  <c r="F65" i="17"/>
  <c r="M77" i="20"/>
  <c r="J12" i="21"/>
  <c r="J20" i="21"/>
  <c r="J28" i="21"/>
  <c r="J36" i="21"/>
  <c r="J44" i="21"/>
  <c r="J54" i="21"/>
  <c r="E78" i="25"/>
  <c r="K35" i="26"/>
  <c r="H61" i="27"/>
  <c r="P78" i="15"/>
  <c r="H37" i="16"/>
  <c r="H69" i="16"/>
  <c r="F27" i="25"/>
  <c r="G63" i="12"/>
  <c r="F48" i="13"/>
  <c r="D21" i="14"/>
  <c r="G12" i="12"/>
  <c r="F11" i="25"/>
  <c r="F75" i="25"/>
  <c r="D77" i="28"/>
  <c r="F7" i="28"/>
  <c r="K58" i="29"/>
  <c r="G39" i="12"/>
  <c r="F12" i="13"/>
  <c r="F28" i="13"/>
  <c r="F44" i="13"/>
  <c r="F60" i="13"/>
  <c r="F76" i="13"/>
  <c r="D13" i="14"/>
  <c r="D45" i="14"/>
  <c r="I78" i="14"/>
  <c r="G77" i="15"/>
  <c r="K75" i="26"/>
  <c r="J78" i="14"/>
  <c r="H20" i="22"/>
  <c r="H33" i="22"/>
  <c r="K41" i="30"/>
  <c r="K17" i="26"/>
  <c r="H9" i="27"/>
  <c r="L77" i="14"/>
  <c r="H20" i="16"/>
  <c r="E77" i="23"/>
  <c r="K43" i="30"/>
  <c r="H10" i="27"/>
  <c r="K20" i="26"/>
  <c r="H9" i="16"/>
  <c r="H25" i="16"/>
  <c r="H41" i="16"/>
  <c r="H57" i="16"/>
  <c r="D78" i="16"/>
  <c r="H73" i="16"/>
  <c r="H8" i="22"/>
  <c r="H72" i="22"/>
  <c r="F35" i="25"/>
  <c r="K18" i="26"/>
  <c r="H35" i="29"/>
  <c r="G47" i="12"/>
  <c r="F18" i="13"/>
  <c r="F34" i="13"/>
  <c r="F50" i="13"/>
  <c r="F66" i="13"/>
  <c r="U16" i="15"/>
  <c r="F77" i="21"/>
  <c r="H77" i="26"/>
  <c r="H70" i="29"/>
  <c r="G76" i="12"/>
  <c r="F20" i="13"/>
  <c r="F36" i="13"/>
  <c r="F52" i="13"/>
  <c r="F68" i="13"/>
  <c r="D29" i="14"/>
  <c r="D61" i="14"/>
  <c r="U48" i="15"/>
  <c r="U72" i="15"/>
  <c r="G78" i="20"/>
  <c r="H73" i="27"/>
  <c r="H52" i="16"/>
  <c r="F73" i="28"/>
  <c r="H13" i="16"/>
  <c r="H29" i="16"/>
  <c r="H45" i="16"/>
  <c r="H61" i="16"/>
  <c r="E77" i="17"/>
  <c r="F78" i="20"/>
  <c r="E77" i="21"/>
  <c r="H78" i="21"/>
  <c r="J69" i="21"/>
  <c r="H24" i="22"/>
  <c r="F51" i="25"/>
  <c r="G31" i="12"/>
  <c r="F22" i="13"/>
  <c r="F38" i="13"/>
  <c r="F54" i="13"/>
  <c r="F70" i="13"/>
  <c r="O78" i="20"/>
  <c r="I78" i="21"/>
  <c r="D50" i="14"/>
  <c r="H68" i="16"/>
  <c r="F37" i="25"/>
  <c r="M50" i="23"/>
  <c r="E78" i="17"/>
  <c r="N78" i="20"/>
  <c r="F59" i="25"/>
  <c r="G55" i="12"/>
  <c r="F8" i="13"/>
  <c r="F24" i="13"/>
  <c r="F40" i="13"/>
  <c r="F56" i="13"/>
  <c r="F72" i="13"/>
  <c r="D37" i="14"/>
  <c r="D69" i="14"/>
  <c r="U32" i="15"/>
  <c r="J60" i="21"/>
  <c r="K43" i="26"/>
  <c r="G36" i="12"/>
  <c r="D18" i="14"/>
  <c r="U59" i="15"/>
  <c r="J67" i="21"/>
  <c r="F45" i="25"/>
  <c r="H45" i="29"/>
  <c r="H47" i="22"/>
  <c r="H17" i="16"/>
  <c r="H33" i="16"/>
  <c r="H49" i="16"/>
  <c r="H65" i="16"/>
  <c r="J61" i="21"/>
  <c r="H40" i="22"/>
  <c r="F67" i="25"/>
  <c r="G15" i="12"/>
  <c r="F10" i="13"/>
  <c r="F26" i="13"/>
  <c r="F42" i="13"/>
  <c r="F58" i="13"/>
  <c r="F74" i="13"/>
  <c r="G77" i="20"/>
  <c r="G44" i="12"/>
  <c r="U19" i="15"/>
  <c r="H13" i="22"/>
  <c r="K9" i="30"/>
  <c r="D77" i="19"/>
  <c r="K11" i="26"/>
  <c r="E77" i="28"/>
  <c r="K61" i="29"/>
  <c r="G60" i="12"/>
  <c r="D58" i="14"/>
  <c r="U35" i="15"/>
  <c r="H36" i="22"/>
  <c r="F77" i="30"/>
  <c r="F79" i="30" s="1"/>
  <c r="M10" i="23"/>
  <c r="F9" i="28"/>
  <c r="H61" i="29"/>
  <c r="E61" i="29" s="1"/>
  <c r="K57" i="30"/>
  <c r="D78" i="30"/>
  <c r="H33" i="29"/>
  <c r="U56" i="15"/>
  <c r="J52" i="21"/>
  <c r="H25" i="27"/>
  <c r="F18" i="28"/>
  <c r="K29" i="29"/>
  <c r="E29" i="29" s="1"/>
  <c r="G20" i="12"/>
  <c r="D26" i="14"/>
  <c r="D74" i="14"/>
  <c r="H16" i="16"/>
  <c r="H48" i="16"/>
  <c r="H77" i="20"/>
  <c r="F78" i="22"/>
  <c r="K26" i="26"/>
  <c r="F31" i="28"/>
  <c r="F17" i="28"/>
  <c r="K59" i="30"/>
  <c r="K40" i="29"/>
  <c r="J77" i="23"/>
  <c r="J79" i="23" s="1"/>
  <c r="O77" i="20"/>
  <c r="J76" i="21"/>
  <c r="M27" i="23"/>
  <c r="F78" i="26"/>
  <c r="H41" i="27"/>
  <c r="F50" i="28"/>
  <c r="H38" i="29"/>
  <c r="G68" i="12"/>
  <c r="D34" i="14"/>
  <c r="U67" i="15"/>
  <c r="G77" i="23"/>
  <c r="H49" i="22"/>
  <c r="M66" i="23"/>
  <c r="K11" i="30"/>
  <c r="K75" i="30"/>
  <c r="K7" i="29"/>
  <c r="L77" i="29"/>
  <c r="I78" i="15"/>
  <c r="M59" i="23"/>
  <c r="G28" i="12"/>
  <c r="H77" i="15"/>
  <c r="R78" i="15"/>
  <c r="F78" i="16"/>
  <c r="P78" i="20"/>
  <c r="D78" i="22"/>
  <c r="H57" i="22"/>
  <c r="K8" i="26"/>
  <c r="K25" i="30"/>
  <c r="M45" i="23"/>
  <c r="H32" i="29"/>
  <c r="U24" i="15"/>
  <c r="Q78" i="15"/>
  <c r="J68" i="21"/>
  <c r="D78" i="27"/>
  <c r="H57" i="27"/>
  <c r="G52" i="12"/>
  <c r="D10" i="14"/>
  <c r="D42" i="14"/>
  <c r="P77" i="15"/>
  <c r="U43" i="15"/>
  <c r="H32" i="16"/>
  <c r="H64" i="16"/>
  <c r="J75" i="21"/>
  <c r="F21" i="25"/>
  <c r="H61" i="22"/>
  <c r="K27" i="30"/>
  <c r="D66" i="14"/>
  <c r="U27" i="15"/>
  <c r="J78" i="15"/>
  <c r="P77" i="20"/>
  <c r="H68" i="22"/>
  <c r="F29" i="25"/>
  <c r="K58" i="26"/>
  <c r="H9" i="22"/>
  <c r="H29" i="22"/>
  <c r="K64" i="26"/>
  <c r="K44" i="29"/>
  <c r="K10" i="30"/>
  <c r="K26" i="30"/>
  <c r="K42" i="30"/>
  <c r="K58" i="30"/>
  <c r="K74" i="30"/>
  <c r="H62" i="27"/>
  <c r="F76" i="28"/>
  <c r="H51" i="22"/>
  <c r="G77" i="29"/>
  <c r="G79" i="29" s="1"/>
  <c r="M41" i="23"/>
  <c r="K11" i="29"/>
  <c r="K48" i="26"/>
  <c r="K28" i="29"/>
  <c r="K12" i="30"/>
  <c r="K28" i="30"/>
  <c r="K44" i="30"/>
  <c r="K60" i="30"/>
  <c r="K76" i="30"/>
  <c r="K39" i="29"/>
  <c r="H59" i="22"/>
  <c r="K52" i="26"/>
  <c r="H9" i="29"/>
  <c r="H41" i="29"/>
  <c r="I77" i="30"/>
  <c r="F38" i="25"/>
  <c r="U51" i="15"/>
  <c r="H8" i="16"/>
  <c r="H24" i="16"/>
  <c r="H40" i="16"/>
  <c r="H56" i="16"/>
  <c r="H72" i="16"/>
  <c r="H78" i="20"/>
  <c r="G77" i="21"/>
  <c r="G79" i="21" s="1"/>
  <c r="J59" i="21"/>
  <c r="F53" i="25"/>
  <c r="K50" i="29"/>
  <c r="G78" i="23"/>
  <c r="K72" i="26"/>
  <c r="F41" i="28"/>
  <c r="K52" i="29"/>
  <c r="K17" i="30"/>
  <c r="K33" i="30"/>
  <c r="K49" i="30"/>
  <c r="K65" i="30"/>
  <c r="K33" i="26"/>
  <c r="F20" i="28"/>
  <c r="H48" i="29"/>
  <c r="H75" i="22"/>
  <c r="F61" i="25"/>
  <c r="K18" i="29"/>
  <c r="H17" i="22"/>
  <c r="H41" i="22"/>
  <c r="H65" i="22"/>
  <c r="M58" i="23"/>
  <c r="H53" i="29"/>
  <c r="E53" i="29" s="1"/>
  <c r="K18" i="30"/>
  <c r="K34" i="30"/>
  <c r="K50" i="30"/>
  <c r="K66" i="30"/>
  <c r="M53" i="23"/>
  <c r="H27" i="22"/>
  <c r="K61" i="26"/>
  <c r="H12" i="16"/>
  <c r="H28" i="16"/>
  <c r="H44" i="16"/>
  <c r="H60" i="16"/>
  <c r="H76" i="16"/>
  <c r="J51" i="21"/>
  <c r="M16" i="23"/>
  <c r="F69" i="25"/>
  <c r="H59" i="29"/>
  <c r="H45" i="22"/>
  <c r="K56" i="26"/>
  <c r="F49" i="28"/>
  <c r="K36" i="29"/>
  <c r="K19" i="30"/>
  <c r="K35" i="30"/>
  <c r="K51" i="30"/>
  <c r="K67" i="30"/>
  <c r="F77" i="26"/>
  <c r="F79" i="26" s="1"/>
  <c r="K65" i="26"/>
  <c r="H42" i="27"/>
  <c r="F36" i="28"/>
  <c r="I77" i="23"/>
  <c r="I79" i="23" s="1"/>
  <c r="I77" i="26"/>
  <c r="F37" i="28"/>
  <c r="F38" i="28"/>
  <c r="U75" i="15"/>
  <c r="H52" i="22"/>
  <c r="M48" i="23"/>
  <c r="F13" i="25"/>
  <c r="H27" i="29"/>
  <c r="H25" i="22"/>
  <c r="H73" i="22"/>
  <c r="M74" i="23"/>
  <c r="H37" i="29"/>
  <c r="E37" i="29" s="1"/>
  <c r="M78" i="29"/>
  <c r="K20" i="30"/>
  <c r="K36" i="30"/>
  <c r="K52" i="30"/>
  <c r="K68" i="30"/>
  <c r="K23" i="29"/>
  <c r="H31" i="22"/>
  <c r="K36" i="26"/>
  <c r="K24" i="29"/>
  <c r="E24" i="29" s="1"/>
  <c r="H78" i="30"/>
  <c r="H60" i="27"/>
  <c r="F70" i="28"/>
  <c r="M65" i="23"/>
  <c r="H72" i="27"/>
  <c r="F50" i="25"/>
  <c r="H21" i="22"/>
  <c r="H37" i="22"/>
  <c r="H53" i="22"/>
  <c r="H69" i="22"/>
  <c r="M18" i="23"/>
  <c r="K40" i="26"/>
  <c r="E77" i="27"/>
  <c r="F25" i="28"/>
  <c r="D78" i="28"/>
  <c r="F57" i="28"/>
  <c r="K20" i="29"/>
  <c r="H29" i="29"/>
  <c r="K13" i="30"/>
  <c r="K21" i="30"/>
  <c r="K29" i="30"/>
  <c r="K37" i="30"/>
  <c r="K45" i="30"/>
  <c r="K53" i="30"/>
  <c r="K61" i="30"/>
  <c r="K69" i="30"/>
  <c r="E78" i="22"/>
  <c r="M13" i="23"/>
  <c r="K25" i="26"/>
  <c r="K41" i="26"/>
  <c r="H46" i="27"/>
  <c r="H74" i="27"/>
  <c r="F44" i="28"/>
  <c r="H40" i="29"/>
  <c r="H56" i="29"/>
  <c r="H11" i="22"/>
  <c r="H35" i="22"/>
  <c r="M22" i="23"/>
  <c r="F45" i="28"/>
  <c r="H25" i="29"/>
  <c r="M57" i="23"/>
  <c r="D78" i="23"/>
  <c r="H10" i="22"/>
  <c r="H10" i="29"/>
  <c r="E10" i="29" s="1"/>
  <c r="M26" i="23"/>
  <c r="K32" i="26"/>
  <c r="K12" i="29"/>
  <c r="H21" i="29"/>
  <c r="K76" i="29"/>
  <c r="K14" i="30"/>
  <c r="K22" i="30"/>
  <c r="K30" i="30"/>
  <c r="K38" i="30"/>
  <c r="K46" i="30"/>
  <c r="K54" i="30"/>
  <c r="K62" i="30"/>
  <c r="K70" i="30"/>
  <c r="M21" i="23"/>
  <c r="H26" i="27"/>
  <c r="F52" i="28"/>
  <c r="F78" i="29"/>
  <c r="K71" i="29"/>
  <c r="H63" i="22"/>
  <c r="K78" i="23"/>
  <c r="M70" i="23"/>
  <c r="L78" i="23"/>
  <c r="M73" i="23"/>
  <c r="J77" i="26"/>
  <c r="H8" i="27"/>
  <c r="H20" i="29"/>
  <c r="H22" i="22"/>
  <c r="H7" i="29"/>
  <c r="I77" i="29"/>
  <c r="M34" i="23"/>
  <c r="K24" i="26"/>
  <c r="F33" i="28"/>
  <c r="F65" i="28"/>
  <c r="H13" i="29"/>
  <c r="E13" i="29" s="1"/>
  <c r="K68" i="29"/>
  <c r="D77" i="30"/>
  <c r="D79" i="30" s="1"/>
  <c r="K7" i="30"/>
  <c r="K15" i="30"/>
  <c r="K23" i="30"/>
  <c r="K31" i="30"/>
  <c r="K39" i="30"/>
  <c r="K47" i="30"/>
  <c r="K55" i="30"/>
  <c r="K63" i="30"/>
  <c r="K71" i="30"/>
  <c r="F77" i="23"/>
  <c r="M29" i="23"/>
  <c r="H78" i="23"/>
  <c r="H15" i="22"/>
  <c r="H43" i="22"/>
  <c r="H67" i="22"/>
  <c r="M14" i="23"/>
  <c r="G78" i="26"/>
  <c r="H49" i="29"/>
  <c r="H44" i="27"/>
  <c r="H58" i="22"/>
  <c r="M68" i="23"/>
  <c r="M42" i="23"/>
  <c r="E77" i="26"/>
  <c r="E79" i="26" s="1"/>
  <c r="K16" i="26"/>
  <c r="K60" i="29"/>
  <c r="H69" i="29"/>
  <c r="K8" i="30"/>
  <c r="K16" i="30"/>
  <c r="K24" i="30"/>
  <c r="K32" i="30"/>
  <c r="K40" i="30"/>
  <c r="K48" i="30"/>
  <c r="K56" i="30"/>
  <c r="K64" i="30"/>
  <c r="K72" i="30"/>
  <c r="M37" i="23"/>
  <c r="M69" i="23"/>
  <c r="D78" i="24"/>
  <c r="H30" i="27"/>
  <c r="H58" i="27"/>
  <c r="F12" i="28"/>
  <c r="F68" i="28"/>
  <c r="H16" i="29"/>
  <c r="K31" i="29"/>
  <c r="K47" i="29"/>
  <c r="E77" i="30"/>
  <c r="E78" i="30"/>
  <c r="H19" i="22"/>
  <c r="M38" i="23"/>
  <c r="M62" i="23"/>
  <c r="K44" i="26"/>
  <c r="K60" i="26"/>
  <c r="F13" i="28"/>
  <c r="F69" i="28"/>
  <c r="K16" i="29"/>
  <c r="E16" i="29" s="1"/>
  <c r="K32" i="29"/>
  <c r="M49" i="23"/>
  <c r="H56" i="27"/>
  <c r="H74" i="22"/>
  <c r="F22" i="25"/>
  <c r="H70" i="22"/>
  <c r="F34" i="25"/>
  <c r="H71" i="29"/>
  <c r="M23" i="23"/>
  <c r="K23" i="26"/>
  <c r="F62" i="28"/>
  <c r="K9" i="26"/>
  <c r="K73" i="26"/>
  <c r="H18" i="27"/>
  <c r="H34" i="27"/>
  <c r="H50" i="27"/>
  <c r="H66" i="27"/>
  <c r="D77" i="29"/>
  <c r="K15" i="29"/>
  <c r="H24" i="29"/>
  <c r="M30" i="23"/>
  <c r="K28" i="26"/>
  <c r="F21" i="28"/>
  <c r="F53" i="28"/>
  <c r="K8" i="29"/>
  <c r="H17" i="29"/>
  <c r="K72" i="29"/>
  <c r="M9" i="23"/>
  <c r="K13" i="26"/>
  <c r="H12" i="27"/>
  <c r="H76" i="27"/>
  <c r="K59" i="29"/>
  <c r="H26" i="22"/>
  <c r="F54" i="25"/>
  <c r="K30" i="26"/>
  <c r="K46" i="29"/>
  <c r="E46" i="29" s="1"/>
  <c r="K71" i="26"/>
  <c r="K49" i="29"/>
  <c r="K64" i="29"/>
  <c r="H73" i="29"/>
  <c r="M17" i="23"/>
  <c r="H24" i="27"/>
  <c r="H38" i="22"/>
  <c r="F66" i="25"/>
  <c r="D78" i="29"/>
  <c r="D78" i="26"/>
  <c r="K57" i="26"/>
  <c r="H22" i="27"/>
  <c r="H38" i="27"/>
  <c r="H54" i="27"/>
  <c r="H70" i="27"/>
  <c r="E78" i="28"/>
  <c r="H8" i="29"/>
  <c r="K63" i="29"/>
  <c r="H72" i="29"/>
  <c r="E72" i="29" s="1"/>
  <c r="M46" i="23"/>
  <c r="K12" i="26"/>
  <c r="K76" i="26"/>
  <c r="F29" i="28"/>
  <c r="F61" i="28"/>
  <c r="K56" i="29"/>
  <c r="E56" i="29" s="1"/>
  <c r="H65" i="29"/>
  <c r="E77" i="22"/>
  <c r="M25" i="23"/>
  <c r="H28" i="27"/>
  <c r="H68" i="29"/>
  <c r="H42" i="22"/>
  <c r="M20" i="23"/>
  <c r="F70" i="25"/>
  <c r="H55" i="29"/>
  <c r="M39" i="23"/>
  <c r="K7" i="26"/>
  <c r="D77" i="26"/>
  <c r="H58" i="29"/>
  <c r="E58" i="29" s="1"/>
  <c r="M61" i="23"/>
  <c r="K49" i="26"/>
  <c r="F77" i="27"/>
  <c r="F28" i="28"/>
  <c r="F60" i="28"/>
  <c r="K55" i="29"/>
  <c r="H64" i="29"/>
  <c r="D77" i="22"/>
  <c r="H7" i="22"/>
  <c r="H23" i="22"/>
  <c r="H39" i="22"/>
  <c r="H55" i="22"/>
  <c r="H71" i="22"/>
  <c r="M54" i="23"/>
  <c r="K68" i="26"/>
  <c r="E78" i="27"/>
  <c r="K48" i="29"/>
  <c r="I78" i="29"/>
  <c r="H57" i="29"/>
  <c r="H77" i="30"/>
  <c r="H79" i="30" s="1"/>
  <c r="M33" i="23"/>
  <c r="D77" i="24"/>
  <c r="H40" i="27"/>
  <c r="K75" i="29"/>
  <c r="H54" i="22"/>
  <c r="F18" i="25"/>
  <c r="K46" i="26"/>
  <c r="K62" i="29"/>
  <c r="F30" i="28"/>
  <c r="K65" i="29"/>
  <c r="K53" i="26"/>
  <c r="F8" i="28"/>
  <c r="F40" i="28"/>
  <c r="F72" i="28"/>
  <c r="K51" i="29"/>
  <c r="E51" i="29" s="1"/>
  <c r="H60" i="29"/>
  <c r="E69" i="29"/>
  <c r="M28" i="23"/>
  <c r="F8" i="25"/>
  <c r="F24" i="25"/>
  <c r="F40" i="25"/>
  <c r="F56" i="25"/>
  <c r="F72" i="25"/>
  <c r="K22" i="26"/>
  <c r="F27" i="28"/>
  <c r="F59" i="28"/>
  <c r="K38" i="29"/>
  <c r="H47" i="29"/>
  <c r="G77" i="22"/>
  <c r="G79" i="22" s="1"/>
  <c r="M47" i="23"/>
  <c r="K63" i="26"/>
  <c r="H15" i="27"/>
  <c r="H31" i="27"/>
  <c r="H47" i="27"/>
  <c r="H63" i="27"/>
  <c r="K41" i="29"/>
  <c r="H50" i="29"/>
  <c r="E50" i="29" s="1"/>
  <c r="K45" i="26"/>
  <c r="H16" i="27"/>
  <c r="H32" i="27"/>
  <c r="H48" i="27"/>
  <c r="H64" i="27"/>
  <c r="K43" i="29"/>
  <c r="E43" i="29" s="1"/>
  <c r="H52" i="29"/>
  <c r="I78" i="30"/>
  <c r="H14" i="22"/>
  <c r="H30" i="22"/>
  <c r="H46" i="22"/>
  <c r="H62" i="22"/>
  <c r="K77" i="23"/>
  <c r="M36" i="23"/>
  <c r="E78" i="23"/>
  <c r="F10" i="25"/>
  <c r="F26" i="25"/>
  <c r="F42" i="25"/>
  <c r="F58" i="25"/>
  <c r="F74" i="25"/>
  <c r="K14" i="26"/>
  <c r="G78" i="27"/>
  <c r="K30" i="29"/>
  <c r="H39" i="29"/>
  <c r="J77" i="30"/>
  <c r="M55" i="23"/>
  <c r="K55" i="26"/>
  <c r="F14" i="28"/>
  <c r="F46" i="28"/>
  <c r="J77" i="29"/>
  <c r="K33" i="29"/>
  <c r="H42" i="29"/>
  <c r="K37" i="26"/>
  <c r="F16" i="28"/>
  <c r="F48" i="28"/>
  <c r="K35" i="29"/>
  <c r="E35" i="29" s="1"/>
  <c r="H44" i="29"/>
  <c r="M44" i="23"/>
  <c r="F12" i="25"/>
  <c r="F28" i="25"/>
  <c r="F44" i="25"/>
  <c r="F60" i="25"/>
  <c r="F76" i="25"/>
  <c r="K70" i="26"/>
  <c r="F35" i="28"/>
  <c r="F67" i="28"/>
  <c r="K22" i="29"/>
  <c r="H31" i="29"/>
  <c r="E40" i="29"/>
  <c r="N40" i="29" s="1"/>
  <c r="M63" i="23"/>
  <c r="K47" i="26"/>
  <c r="J78" i="26"/>
  <c r="H19" i="27"/>
  <c r="H35" i="27"/>
  <c r="H51" i="27"/>
  <c r="H67" i="27"/>
  <c r="K25" i="29"/>
  <c r="H34" i="29"/>
  <c r="K29" i="26"/>
  <c r="H78" i="26"/>
  <c r="H20" i="27"/>
  <c r="H36" i="27"/>
  <c r="H52" i="27"/>
  <c r="H68" i="27"/>
  <c r="K27" i="29"/>
  <c r="E27" i="29" s="1"/>
  <c r="H36" i="29"/>
  <c r="E45" i="29"/>
  <c r="H18" i="22"/>
  <c r="H34" i="22"/>
  <c r="H50" i="22"/>
  <c r="H66" i="22"/>
  <c r="M52" i="23"/>
  <c r="F14" i="25"/>
  <c r="F30" i="25"/>
  <c r="F46" i="25"/>
  <c r="F62" i="25"/>
  <c r="K62" i="26"/>
  <c r="K14" i="29"/>
  <c r="H23" i="29"/>
  <c r="J78" i="30"/>
  <c r="M7" i="23"/>
  <c r="D77" i="23"/>
  <c r="M71" i="23"/>
  <c r="K39" i="26"/>
  <c r="F22" i="28"/>
  <c r="F54" i="28"/>
  <c r="K17" i="29"/>
  <c r="H26" i="29"/>
  <c r="K21" i="26"/>
  <c r="F24" i="28"/>
  <c r="F56" i="28"/>
  <c r="K19" i="29"/>
  <c r="E19" i="29" s="1"/>
  <c r="H28" i="29"/>
  <c r="J78" i="29"/>
  <c r="M60" i="23"/>
  <c r="F16" i="25"/>
  <c r="F32" i="25"/>
  <c r="F48" i="25"/>
  <c r="F64" i="25"/>
  <c r="K54" i="26"/>
  <c r="F11" i="28"/>
  <c r="F43" i="28"/>
  <c r="F75" i="28"/>
  <c r="H15" i="29"/>
  <c r="K70" i="29"/>
  <c r="E70" i="29" s="1"/>
  <c r="L77" i="23"/>
  <c r="M15" i="23"/>
  <c r="F78" i="23"/>
  <c r="K31" i="26"/>
  <c r="D77" i="27"/>
  <c r="D79" i="27" s="1"/>
  <c r="H7" i="27"/>
  <c r="H23" i="27"/>
  <c r="H39" i="27"/>
  <c r="H55" i="27"/>
  <c r="H71" i="27"/>
  <c r="K9" i="29"/>
  <c r="H18" i="29"/>
  <c r="E18" i="29" s="1"/>
  <c r="K73" i="29"/>
  <c r="H74" i="29"/>
  <c r="K69" i="26"/>
  <c r="F78" i="27"/>
  <c r="F32" i="28"/>
  <c r="F64" i="28"/>
  <c r="H12" i="29"/>
  <c r="K67" i="29"/>
  <c r="H76" i="29"/>
  <c r="F77" i="22"/>
  <c r="F79" i="22" s="1"/>
  <c r="M12" i="23"/>
  <c r="M76" i="23"/>
  <c r="F20" i="25"/>
  <c r="F36" i="25"/>
  <c r="F52" i="25"/>
  <c r="F68" i="25"/>
  <c r="K38" i="26"/>
  <c r="I78" i="26"/>
  <c r="F19" i="28"/>
  <c r="F51" i="28"/>
  <c r="K54" i="29"/>
  <c r="E54" i="29" s="1"/>
  <c r="H63" i="29"/>
  <c r="M31" i="23"/>
  <c r="K15" i="26"/>
  <c r="H11" i="27"/>
  <c r="H27" i="27"/>
  <c r="H43" i="27"/>
  <c r="H59" i="27"/>
  <c r="H75" i="27"/>
  <c r="E11" i="29"/>
  <c r="K57" i="29"/>
  <c r="L78" i="29"/>
  <c r="H66" i="29"/>
  <c r="K23" i="5" l="1"/>
  <c r="U23" i="5" s="1"/>
  <c r="K55" i="5"/>
  <c r="U55" i="5" s="1"/>
  <c r="K63" i="5"/>
  <c r="U63" i="5" s="1"/>
  <c r="CI42" i="4"/>
  <c r="L79" i="23"/>
  <c r="D79" i="23"/>
  <c r="G79" i="30"/>
  <c r="H119" i="1"/>
  <c r="K29" i="5"/>
  <c r="U29" i="5" s="1"/>
  <c r="E33" i="7"/>
  <c r="CI17" i="4"/>
  <c r="E79" i="6"/>
  <c r="CI69" i="4"/>
  <c r="E26" i="29"/>
  <c r="N26" i="29" s="1"/>
  <c r="AI79" i="4"/>
  <c r="E75" i="29"/>
  <c r="N75" i="29" s="1"/>
  <c r="BW79" i="4"/>
  <c r="CI57" i="4"/>
  <c r="E69" i="7"/>
  <c r="CI45" i="4"/>
  <c r="E66" i="29"/>
  <c r="E21" i="29"/>
  <c r="N21" i="29" s="1"/>
  <c r="I79" i="5"/>
  <c r="K22" i="5"/>
  <c r="L79" i="14"/>
  <c r="E79" i="20"/>
  <c r="H29" i="1"/>
  <c r="E16" i="7"/>
  <c r="D79" i="19"/>
  <c r="M79" i="15"/>
  <c r="E53" i="7"/>
  <c r="E32" i="7"/>
  <c r="S79" i="5"/>
  <c r="E8" i="29"/>
  <c r="N8" i="29" s="1"/>
  <c r="E13" i="7"/>
  <c r="O13" i="7" s="1"/>
  <c r="E32" i="29"/>
  <c r="N32" i="29" s="1"/>
  <c r="E47" i="29"/>
  <c r="N47" i="29" s="1"/>
  <c r="K54" i="5"/>
  <c r="U54" i="5" s="1"/>
  <c r="E59" i="29"/>
  <c r="N59" i="29" s="1"/>
  <c r="E48" i="7"/>
  <c r="E48" i="29"/>
  <c r="N48" i="29" s="1"/>
  <c r="H79" i="15"/>
  <c r="E24" i="7"/>
  <c r="O24" i="7" s="1"/>
  <c r="E56" i="7"/>
  <c r="O56" i="7" s="1"/>
  <c r="H77" i="1"/>
  <c r="D79" i="24"/>
  <c r="AP79" i="4"/>
  <c r="E64" i="7"/>
  <c r="O64" i="7" s="1"/>
  <c r="O79" i="20"/>
  <c r="E79" i="21"/>
  <c r="D79" i="8"/>
  <c r="P79" i="15"/>
  <c r="E79" i="8"/>
  <c r="E41" i="29"/>
  <c r="N41" i="29" s="1"/>
  <c r="K59" i="5"/>
  <c r="U59" i="5" s="1"/>
  <c r="F79" i="12"/>
  <c r="K79" i="23"/>
  <c r="M79" i="20"/>
  <c r="F79" i="15"/>
  <c r="E21" i="7"/>
  <c r="O21" i="7" s="1"/>
  <c r="K16" i="5"/>
  <c r="U16" i="5" s="1"/>
  <c r="D79" i="22"/>
  <c r="E31" i="7"/>
  <c r="O31" i="7" s="1"/>
  <c r="E41" i="7"/>
  <c r="D79" i="26"/>
  <c r="E49" i="29"/>
  <c r="N49" i="29" s="1"/>
  <c r="E79" i="22"/>
  <c r="G79" i="20"/>
  <c r="F79" i="21"/>
  <c r="K79" i="20"/>
  <c r="T79" i="5"/>
  <c r="CI59" i="4"/>
  <c r="H27" i="1"/>
  <c r="E12" i="29"/>
  <c r="N12" i="29" s="1"/>
  <c r="P79" i="20"/>
  <c r="E65" i="7"/>
  <c r="O65" i="7" s="1"/>
  <c r="E9" i="7"/>
  <c r="O9" i="7" s="1"/>
  <c r="Q79" i="20"/>
  <c r="R79" i="4"/>
  <c r="G20" i="1"/>
  <c r="E79" i="15"/>
  <c r="E47" i="7"/>
  <c r="O47" i="7" s="1"/>
  <c r="O79" i="5"/>
  <c r="S79" i="15"/>
  <c r="N66" i="29"/>
  <c r="N18" i="29"/>
  <c r="N13" i="29"/>
  <c r="N19" i="29"/>
  <c r="N43" i="29"/>
  <c r="N46" i="29"/>
  <c r="N70" i="29"/>
  <c r="N50" i="29"/>
  <c r="N54" i="29"/>
  <c r="N58" i="29"/>
  <c r="N61" i="29"/>
  <c r="E62" i="29"/>
  <c r="H78" i="29"/>
  <c r="K78" i="26"/>
  <c r="N29" i="29"/>
  <c r="E63" i="29"/>
  <c r="J79" i="30"/>
  <c r="N69" i="29"/>
  <c r="E79" i="30"/>
  <c r="O74" i="14"/>
  <c r="U36" i="5"/>
  <c r="E14" i="29"/>
  <c r="N53" i="29"/>
  <c r="E52" i="29"/>
  <c r="K77" i="30"/>
  <c r="I79" i="29"/>
  <c r="E20" i="29"/>
  <c r="M78" i="23"/>
  <c r="E25" i="29"/>
  <c r="E38" i="29"/>
  <c r="O10" i="14"/>
  <c r="K78" i="30"/>
  <c r="E28" i="29"/>
  <c r="N45" i="29"/>
  <c r="E60" i="29"/>
  <c r="E65" i="29"/>
  <c r="E22" i="29"/>
  <c r="H77" i="29"/>
  <c r="E7" i="29"/>
  <c r="F78" i="28"/>
  <c r="N10" i="29"/>
  <c r="E79" i="28"/>
  <c r="O41" i="7"/>
  <c r="O32" i="7"/>
  <c r="K78" i="29"/>
  <c r="F79" i="27"/>
  <c r="N56" i="29"/>
  <c r="F79" i="23"/>
  <c r="E79" i="27"/>
  <c r="N24" i="29"/>
  <c r="I79" i="26"/>
  <c r="I79" i="30"/>
  <c r="O69" i="14"/>
  <c r="O33" i="7"/>
  <c r="E23" i="29"/>
  <c r="E34" i="29"/>
  <c r="N51" i="29"/>
  <c r="N35" i="29"/>
  <c r="H77" i="22"/>
  <c r="K77" i="26"/>
  <c r="E57" i="29"/>
  <c r="G79" i="23"/>
  <c r="E44" i="29"/>
  <c r="U22" i="5"/>
  <c r="E15" i="29"/>
  <c r="J79" i="29"/>
  <c r="E17" i="29"/>
  <c r="J79" i="26"/>
  <c r="O66" i="14"/>
  <c r="O42" i="14"/>
  <c r="O34" i="14"/>
  <c r="O26" i="14"/>
  <c r="O37" i="14"/>
  <c r="O30" i="7"/>
  <c r="E76" i="29"/>
  <c r="N37" i="29"/>
  <c r="M77" i="23"/>
  <c r="E74" i="29"/>
  <c r="N72" i="29"/>
  <c r="H77" i="27"/>
  <c r="N11" i="29"/>
  <c r="E31" i="29"/>
  <c r="N27" i="29"/>
  <c r="E42" i="29"/>
  <c r="E39" i="29"/>
  <c r="E67" i="29"/>
  <c r="E73" i="29"/>
  <c r="E55" i="29"/>
  <c r="E68" i="29"/>
  <c r="E33" i="29"/>
  <c r="D79" i="29"/>
  <c r="E71" i="29"/>
  <c r="N16" i="29"/>
  <c r="E30" i="29"/>
  <c r="E64" i="29"/>
  <c r="E9" i="29"/>
  <c r="E36" i="29"/>
  <c r="H78" i="27"/>
  <c r="H78" i="22"/>
  <c r="L79" i="29"/>
  <c r="O58" i="14"/>
  <c r="H79" i="20"/>
  <c r="O50" i="14"/>
  <c r="G79" i="15"/>
  <c r="O21" i="14"/>
  <c r="O72" i="14"/>
  <c r="O41" i="14"/>
  <c r="O16" i="14"/>
  <c r="F77" i="13"/>
  <c r="U15" i="5"/>
  <c r="H78" i="7"/>
  <c r="F77" i="17"/>
  <c r="Q79" i="15"/>
  <c r="O55" i="14"/>
  <c r="K75" i="5"/>
  <c r="K30" i="5"/>
  <c r="CU69" i="4"/>
  <c r="K19" i="5"/>
  <c r="O69" i="7"/>
  <c r="E37" i="7"/>
  <c r="K32" i="5"/>
  <c r="O20" i="14"/>
  <c r="K51" i="5"/>
  <c r="E51" i="7"/>
  <c r="E19" i="7"/>
  <c r="O76" i="7"/>
  <c r="O44" i="7"/>
  <c r="O12" i="7"/>
  <c r="D77" i="14"/>
  <c r="O7" i="14"/>
  <c r="K17" i="5"/>
  <c r="E42" i="7"/>
  <c r="E75" i="7"/>
  <c r="O18" i="14"/>
  <c r="O43" i="14"/>
  <c r="F78" i="17"/>
  <c r="U77" i="15"/>
  <c r="O79" i="15"/>
  <c r="O65" i="14"/>
  <c r="O57" i="14"/>
  <c r="D78" i="14"/>
  <c r="E79" i="13"/>
  <c r="O12" i="14"/>
  <c r="K38" i="5"/>
  <c r="K76" i="5"/>
  <c r="E55" i="7"/>
  <c r="E23" i="7"/>
  <c r="K14" i="5"/>
  <c r="U78" i="15"/>
  <c r="O28" i="14"/>
  <c r="K53" i="5"/>
  <c r="K33" i="5"/>
  <c r="E71" i="7"/>
  <c r="I79" i="7"/>
  <c r="E46" i="7"/>
  <c r="K35" i="5"/>
  <c r="CI31" i="4"/>
  <c r="CU31" i="4" s="1"/>
  <c r="CI70" i="4"/>
  <c r="K31" i="5"/>
  <c r="K25" i="5"/>
  <c r="E79" i="12"/>
  <c r="E58" i="7"/>
  <c r="O68" i="7"/>
  <c r="K8" i="5"/>
  <c r="E59" i="7"/>
  <c r="K73" i="5"/>
  <c r="F77" i="28"/>
  <c r="O35" i="14"/>
  <c r="E79" i="25"/>
  <c r="O22" i="14"/>
  <c r="O27" i="14"/>
  <c r="O53" i="14"/>
  <c r="O14" i="14"/>
  <c r="I79" i="21"/>
  <c r="O73" i="14"/>
  <c r="O25" i="14"/>
  <c r="K44" i="5"/>
  <c r="O15" i="14"/>
  <c r="K43" i="5"/>
  <c r="O70" i="14"/>
  <c r="H77" i="7"/>
  <c r="E7" i="7"/>
  <c r="O36" i="7"/>
  <c r="E27" i="7"/>
  <c r="D79" i="28"/>
  <c r="O75" i="14"/>
  <c r="R78" i="20"/>
  <c r="O30" i="14"/>
  <c r="N79" i="20"/>
  <c r="G79" i="27"/>
  <c r="O19" i="14"/>
  <c r="F78" i="25"/>
  <c r="O17" i="14"/>
  <c r="J77" i="21"/>
  <c r="O44" i="14"/>
  <c r="O56" i="14"/>
  <c r="K12" i="5"/>
  <c r="K52" i="5"/>
  <c r="E38" i="7"/>
  <c r="K11" i="5"/>
  <c r="O60" i="14"/>
  <c r="E57" i="7"/>
  <c r="H79" i="5"/>
  <c r="CI71" i="4"/>
  <c r="K37" i="5"/>
  <c r="K69" i="5"/>
  <c r="H79" i="23"/>
  <c r="K58" i="5"/>
  <c r="CL77" i="4"/>
  <c r="CI7" i="4"/>
  <c r="O29" i="14"/>
  <c r="O8" i="14"/>
  <c r="J79" i="14"/>
  <c r="O67" i="14"/>
  <c r="O54" i="14"/>
  <c r="F79" i="20"/>
  <c r="O59" i="14"/>
  <c r="E79" i="16"/>
  <c r="O38" i="14"/>
  <c r="D79" i="25"/>
  <c r="G79" i="14"/>
  <c r="D79" i="21"/>
  <c r="U45" i="5"/>
  <c r="G78" i="12"/>
  <c r="F78" i="13"/>
  <c r="D79" i="16"/>
  <c r="K78" i="7"/>
  <c r="E25" i="7"/>
  <c r="O47" i="14"/>
  <c r="D79" i="18"/>
  <c r="E70" i="7"/>
  <c r="E67" i="7"/>
  <c r="E35" i="7"/>
  <c r="O60" i="7"/>
  <c r="O28" i="7"/>
  <c r="E61" i="7"/>
  <c r="H79" i="21"/>
  <c r="J79" i="20"/>
  <c r="O29" i="7"/>
  <c r="E11" i="7"/>
  <c r="I78" i="6"/>
  <c r="CU45" i="4"/>
  <c r="E79" i="17"/>
  <c r="H78" i="16"/>
  <c r="O13" i="14"/>
  <c r="O62" i="14"/>
  <c r="O32" i="14"/>
  <c r="D79" i="20"/>
  <c r="R77" i="20"/>
  <c r="G79" i="26"/>
  <c r="O51" i="14"/>
  <c r="O24" i="14"/>
  <c r="O49" i="14"/>
  <c r="F77" i="25"/>
  <c r="H79" i="14"/>
  <c r="K68" i="5"/>
  <c r="K27" i="5"/>
  <c r="O76" i="14"/>
  <c r="H77" i="16"/>
  <c r="E39" i="7"/>
  <c r="L79" i="7"/>
  <c r="O36" i="14"/>
  <c r="K20" i="5"/>
  <c r="E62" i="7"/>
  <c r="O71" i="14"/>
  <c r="O46" i="14"/>
  <c r="U62" i="5"/>
  <c r="J79" i="15"/>
  <c r="F78" i="8"/>
  <c r="K74" i="5"/>
  <c r="K28" i="5"/>
  <c r="K26" i="5"/>
  <c r="E43" i="7"/>
  <c r="O61" i="14"/>
  <c r="N79" i="15"/>
  <c r="O40" i="14"/>
  <c r="F79" i="16"/>
  <c r="O64" i="14"/>
  <c r="I79" i="14"/>
  <c r="O9" i="14"/>
  <c r="J78" i="21"/>
  <c r="U13" i="5"/>
  <c r="U47" i="5"/>
  <c r="K77" i="7"/>
  <c r="K61" i="5"/>
  <c r="R79" i="15"/>
  <c r="E49" i="7"/>
  <c r="E17" i="7"/>
  <c r="M79" i="14"/>
  <c r="D79" i="11"/>
  <c r="K42" i="5"/>
  <c r="E45" i="7"/>
  <c r="O52" i="7"/>
  <c r="O20" i="7"/>
  <c r="O23" i="14"/>
  <c r="K49" i="5"/>
  <c r="J79" i="5"/>
  <c r="K60" i="5"/>
  <c r="E18" i="7"/>
  <c r="CI28" i="4"/>
  <c r="F79" i="7"/>
  <c r="E34" i="7"/>
  <c r="K65" i="5"/>
  <c r="CU61" i="4"/>
  <c r="K77" i="29"/>
  <c r="H79" i="26"/>
  <c r="E79" i="23"/>
  <c r="O45" i="14"/>
  <c r="O11" i="14"/>
  <c r="O48" i="14"/>
  <c r="M79" i="29"/>
  <c r="O33" i="14"/>
  <c r="D79" i="13"/>
  <c r="K70" i="5"/>
  <c r="F79" i="29"/>
  <c r="E63" i="7"/>
  <c r="K67" i="5"/>
  <c r="O68" i="14"/>
  <c r="F79" i="5"/>
  <c r="D79" i="7"/>
  <c r="K46" i="5"/>
  <c r="D79" i="17"/>
  <c r="E54" i="7"/>
  <c r="E22" i="7"/>
  <c r="E72" i="7"/>
  <c r="E40" i="7"/>
  <c r="E8" i="7"/>
  <c r="D79" i="10"/>
  <c r="O53" i="7"/>
  <c r="E73" i="7"/>
  <c r="O52" i="14"/>
  <c r="O48" i="7"/>
  <c r="O16" i="7"/>
  <c r="K10" i="5"/>
  <c r="F77" i="8"/>
  <c r="E15" i="7"/>
  <c r="E14" i="7"/>
  <c r="K64" i="5"/>
  <c r="E79" i="14"/>
  <c r="U40" i="5"/>
  <c r="CU39" i="4"/>
  <c r="F79" i="14"/>
  <c r="CU33" i="4"/>
  <c r="CI60" i="4"/>
  <c r="CU60" i="4" s="1"/>
  <c r="G77" i="1"/>
  <c r="CI76" i="4"/>
  <c r="AW79" i="4"/>
  <c r="CU55" i="4"/>
  <c r="CA79" i="4"/>
  <c r="BS79" i="4"/>
  <c r="CU24" i="4"/>
  <c r="AU79" i="4"/>
  <c r="CU62" i="4"/>
  <c r="CN79" i="4"/>
  <c r="CI12" i="4"/>
  <c r="CU12" i="4" s="1"/>
  <c r="M79" i="7"/>
  <c r="BI79" i="4"/>
  <c r="CF79" i="4"/>
  <c r="AS79" i="4"/>
  <c r="AZ79" i="4"/>
  <c r="BP79" i="4"/>
  <c r="H73" i="1"/>
  <c r="CO77" i="4"/>
  <c r="H12" i="1"/>
  <c r="BL79" i="4"/>
  <c r="M79" i="5"/>
  <c r="AJ79" i="4"/>
  <c r="H35" i="1"/>
  <c r="H17" i="1"/>
  <c r="BJ79" i="4"/>
  <c r="I79" i="15"/>
  <c r="CI13" i="4"/>
  <c r="CU13" i="4" s="1"/>
  <c r="G114" i="1"/>
  <c r="CL78" i="4"/>
  <c r="BK79" i="4"/>
  <c r="Y79" i="4"/>
  <c r="D78" i="4"/>
  <c r="CU57" i="4"/>
  <c r="G17" i="1"/>
  <c r="AT79" i="4"/>
  <c r="G35" i="1"/>
  <c r="AR79" i="4"/>
  <c r="V79" i="4"/>
  <c r="CT79" i="4"/>
  <c r="CB79" i="4"/>
  <c r="BB79" i="4"/>
  <c r="BZ79" i="4"/>
  <c r="D14" i="1"/>
  <c r="AH79" i="4"/>
  <c r="G99" i="1"/>
  <c r="CU26" i="4"/>
  <c r="K21" i="5"/>
  <c r="N77" i="5"/>
  <c r="I79" i="4"/>
  <c r="CU65" i="4"/>
  <c r="CI20" i="4"/>
  <c r="CU20" i="4" s="1"/>
  <c r="CU72" i="4"/>
  <c r="O79" i="4"/>
  <c r="G79" i="4"/>
  <c r="AO79" i="4"/>
  <c r="T79" i="4"/>
  <c r="L79" i="4"/>
  <c r="AM79" i="4"/>
  <c r="CI25" i="4"/>
  <c r="CU25" i="4" s="1"/>
  <c r="F130" i="1"/>
  <c r="F132" i="1" s="1"/>
  <c r="D131" i="1"/>
  <c r="H131" i="1" s="1"/>
  <c r="H129" i="1"/>
  <c r="CI9" i="4"/>
  <c r="H75" i="1"/>
  <c r="I77" i="6"/>
  <c r="AF79" i="4"/>
  <c r="CI51" i="4"/>
  <c r="F79" i="4"/>
  <c r="I79" i="20"/>
  <c r="E74" i="7"/>
  <c r="P79" i="5"/>
  <c r="K66" i="5"/>
  <c r="K72" i="5"/>
  <c r="CU37" i="4"/>
  <c r="O39" i="14"/>
  <c r="K18" i="5"/>
  <c r="G68" i="1"/>
  <c r="CI53" i="4"/>
  <c r="CQ79" i="4"/>
  <c r="CI44" i="4"/>
  <c r="CU44" i="4" s="1"/>
  <c r="G79" i="6"/>
  <c r="BC79" i="4"/>
  <c r="G29" i="1"/>
  <c r="AN79" i="4"/>
  <c r="P79" i="4"/>
  <c r="CH79" i="4"/>
  <c r="H104" i="1"/>
  <c r="C14" i="1"/>
  <c r="E14" i="1"/>
  <c r="E24" i="1" s="1"/>
  <c r="E130" i="1" s="1"/>
  <c r="E132" i="1" s="1"/>
  <c r="CU56" i="4"/>
  <c r="CU28" i="4"/>
  <c r="CI75" i="4"/>
  <c r="CU75" i="4" s="1"/>
  <c r="CU70" i="4"/>
  <c r="D79" i="6"/>
  <c r="CU30" i="4"/>
  <c r="BH79" i="4"/>
  <c r="AV79" i="4"/>
  <c r="Q78" i="5"/>
  <c r="K57" i="5"/>
  <c r="N78" i="5"/>
  <c r="E26" i="7"/>
  <c r="CC79" i="4"/>
  <c r="BM79" i="4"/>
  <c r="G12" i="1"/>
  <c r="CU48" i="4"/>
  <c r="G92" i="1"/>
  <c r="J79" i="7"/>
  <c r="C50" i="1"/>
  <c r="G50" i="1" s="1"/>
  <c r="G39" i="1"/>
  <c r="CU40" i="4"/>
  <c r="H114" i="1"/>
  <c r="BQ79" i="4"/>
  <c r="U79" i="4"/>
  <c r="AD79" i="4"/>
  <c r="G73" i="1"/>
  <c r="CI41" i="4"/>
  <c r="E50" i="7"/>
  <c r="N79" i="14"/>
  <c r="CU42" i="4"/>
  <c r="CU58" i="4"/>
  <c r="CU73" i="4"/>
  <c r="CU74" i="4"/>
  <c r="CI36" i="4"/>
  <c r="CU36" i="4" s="1"/>
  <c r="CI67" i="4"/>
  <c r="CU67" i="4" s="1"/>
  <c r="CS79" i="4"/>
  <c r="CU66" i="4"/>
  <c r="AE79" i="4"/>
  <c r="CU17" i="4"/>
  <c r="W79" i="4"/>
  <c r="G31" i="1"/>
  <c r="CI63" i="4"/>
  <c r="CU63" i="4" s="1"/>
  <c r="K9" i="5"/>
  <c r="BY79" i="4"/>
  <c r="AB79" i="4"/>
  <c r="CI19" i="4"/>
  <c r="X79" i="4"/>
  <c r="Q77" i="5"/>
  <c r="H68" i="1"/>
  <c r="D79" i="9"/>
  <c r="BR79" i="4"/>
  <c r="CU10" i="4"/>
  <c r="AK79" i="4"/>
  <c r="AC79" i="4"/>
  <c r="Q79" i="4"/>
  <c r="G77" i="12"/>
  <c r="CI32" i="4"/>
  <c r="CU32" i="4" s="1"/>
  <c r="CU11" i="4"/>
  <c r="BE79" i="4"/>
  <c r="CI29" i="4"/>
  <c r="CI52" i="4"/>
  <c r="CI47" i="4"/>
  <c r="CI50" i="4"/>
  <c r="CU50" i="4" s="1"/>
  <c r="K41" i="5"/>
  <c r="CK79" i="4"/>
  <c r="CU64" i="4"/>
  <c r="M79" i="4"/>
  <c r="CI43" i="4"/>
  <c r="D77" i="4"/>
  <c r="N79" i="4"/>
  <c r="CU38" i="4"/>
  <c r="CU16" i="4"/>
  <c r="R79" i="5"/>
  <c r="BA79" i="4"/>
  <c r="CI35" i="4"/>
  <c r="CJ79" i="4"/>
  <c r="CU46" i="4"/>
  <c r="CR79" i="4"/>
  <c r="CU8" i="4"/>
  <c r="Z79" i="4"/>
  <c r="G116" i="1"/>
  <c r="G119" i="1"/>
  <c r="BD79" i="4"/>
  <c r="CD79" i="4"/>
  <c r="CI68" i="4"/>
  <c r="AL79" i="4"/>
  <c r="E79" i="5"/>
  <c r="E10" i="7"/>
  <c r="G79" i="7"/>
  <c r="O63" i="14"/>
  <c r="C131" i="1"/>
  <c r="G131" i="1" s="1"/>
  <c r="G129" i="1"/>
  <c r="CI15" i="4"/>
  <c r="CU15" i="4" s="1"/>
  <c r="CI54" i="4"/>
  <c r="D79" i="12"/>
  <c r="CO78" i="4"/>
  <c r="CU59" i="4"/>
  <c r="K50" i="5"/>
  <c r="AG79" i="4"/>
  <c r="CI21" i="4"/>
  <c r="CU21" i="4" s="1"/>
  <c r="E66" i="7"/>
  <c r="CU22" i="4"/>
  <c r="H79" i="4"/>
  <c r="CG79" i="4"/>
  <c r="E79" i="4"/>
  <c r="CU18" i="4"/>
  <c r="D50" i="1"/>
  <c r="H50" i="1" s="1"/>
  <c r="H39" i="1"/>
  <c r="CU23" i="4"/>
  <c r="O31" i="14"/>
  <c r="CU14" i="4"/>
  <c r="K34" i="5"/>
  <c r="CP79" i="4"/>
  <c r="CU34" i="4"/>
  <c r="CI27" i="4"/>
  <c r="H116" i="1"/>
  <c r="CI49" i="4"/>
  <c r="CU49" i="4" s="1"/>
  <c r="BV79" i="4"/>
  <c r="BT79" i="4"/>
  <c r="BN79" i="4"/>
  <c r="H79" i="7" l="1"/>
  <c r="K79" i="29"/>
  <c r="M79" i="23"/>
  <c r="K79" i="7"/>
  <c r="I79" i="6"/>
  <c r="F79" i="28"/>
  <c r="D79" i="4"/>
  <c r="K79" i="26"/>
  <c r="H79" i="27"/>
  <c r="G79" i="12"/>
  <c r="Q79" i="5"/>
  <c r="H79" i="29"/>
  <c r="F79" i="17"/>
  <c r="U34" i="5"/>
  <c r="O66" i="7"/>
  <c r="CU53" i="4"/>
  <c r="O74" i="7"/>
  <c r="U10" i="5"/>
  <c r="U27" i="5"/>
  <c r="U52" i="5"/>
  <c r="O27" i="7"/>
  <c r="O7" i="7"/>
  <c r="E77" i="7"/>
  <c r="U31" i="5"/>
  <c r="U76" i="5"/>
  <c r="O51" i="7"/>
  <c r="U75" i="5"/>
  <c r="N67" i="29"/>
  <c r="N31" i="29"/>
  <c r="N76" i="29"/>
  <c r="N15" i="29"/>
  <c r="N52" i="29"/>
  <c r="O50" i="7"/>
  <c r="O26" i="7"/>
  <c r="U72" i="5"/>
  <c r="N79" i="5"/>
  <c r="U64" i="5"/>
  <c r="O54" i="7"/>
  <c r="O63" i="7"/>
  <c r="CU68" i="4"/>
  <c r="U49" i="5"/>
  <c r="U42" i="5"/>
  <c r="U26" i="5"/>
  <c r="U20" i="5"/>
  <c r="O39" i="7"/>
  <c r="U58" i="5"/>
  <c r="U37" i="5"/>
  <c r="U8" i="5"/>
  <c r="U17" i="5"/>
  <c r="O37" i="7"/>
  <c r="E77" i="29"/>
  <c r="N7" i="29"/>
  <c r="N20" i="29"/>
  <c r="O34" i="7"/>
  <c r="H79" i="16"/>
  <c r="O35" i="7"/>
  <c r="U33" i="5"/>
  <c r="U38" i="5"/>
  <c r="U79" i="15"/>
  <c r="N30" i="29"/>
  <c r="N33" i="29"/>
  <c r="H79" i="22"/>
  <c r="N34" i="29"/>
  <c r="N65" i="29"/>
  <c r="N63" i="29"/>
  <c r="U18" i="5"/>
  <c r="CU54" i="4"/>
  <c r="U9" i="5"/>
  <c r="U66" i="5"/>
  <c r="O14" i="7"/>
  <c r="O8" i="7"/>
  <c r="O45" i="7"/>
  <c r="U61" i="5"/>
  <c r="U68" i="5"/>
  <c r="R79" i="20"/>
  <c r="O61" i="7"/>
  <c r="O67" i="7"/>
  <c r="U44" i="5"/>
  <c r="O58" i="7"/>
  <c r="O46" i="7"/>
  <c r="O23" i="7"/>
  <c r="U51" i="5"/>
  <c r="N36" i="29"/>
  <c r="N68" i="29"/>
  <c r="N39" i="29"/>
  <c r="N74" i="29"/>
  <c r="N17" i="29"/>
  <c r="E78" i="29"/>
  <c r="N57" i="29"/>
  <c r="CU27" i="4"/>
  <c r="U21" i="5"/>
  <c r="H14" i="1"/>
  <c r="D24" i="1"/>
  <c r="CU19" i="4"/>
  <c r="O15" i="7"/>
  <c r="O40" i="7"/>
  <c r="CU29" i="4"/>
  <c r="O17" i="7"/>
  <c r="U28" i="5"/>
  <c r="O25" i="7"/>
  <c r="CU71" i="4"/>
  <c r="U11" i="5"/>
  <c r="U12" i="5"/>
  <c r="U43" i="5"/>
  <c r="U53" i="5"/>
  <c r="O78" i="14"/>
  <c r="O75" i="7"/>
  <c r="O77" i="14"/>
  <c r="U30" i="5"/>
  <c r="N22" i="29"/>
  <c r="N28" i="29"/>
  <c r="N38" i="29"/>
  <c r="K79" i="30"/>
  <c r="CU41" i="4"/>
  <c r="O10" i="7"/>
  <c r="CU43" i="4"/>
  <c r="U41" i="5"/>
  <c r="CU51" i="4"/>
  <c r="CU52" i="4"/>
  <c r="F79" i="8"/>
  <c r="O72" i="7"/>
  <c r="U70" i="5"/>
  <c r="U60" i="5"/>
  <c r="O49" i="7"/>
  <c r="O43" i="7"/>
  <c r="CU7" i="4"/>
  <c r="CI77" i="4"/>
  <c r="J79" i="21"/>
  <c r="U73" i="5"/>
  <c r="O55" i="7"/>
  <c r="O42" i="7"/>
  <c r="D79" i="14"/>
  <c r="N9" i="29"/>
  <c r="N55" i="29"/>
  <c r="N44" i="29"/>
  <c r="G14" i="1"/>
  <c r="C24" i="1"/>
  <c r="CU9" i="4"/>
  <c r="U50" i="5"/>
  <c r="K78" i="5"/>
  <c r="U57" i="5"/>
  <c r="CU76" i="4"/>
  <c r="K77" i="5"/>
  <c r="O73" i="7"/>
  <c r="U65" i="5"/>
  <c r="F79" i="25"/>
  <c r="O11" i="7"/>
  <c r="O70" i="7"/>
  <c r="U69" i="5"/>
  <c r="O38" i="7"/>
  <c r="O59" i="7"/>
  <c r="U25" i="5"/>
  <c r="O71" i="7"/>
  <c r="U32" i="5"/>
  <c r="U19" i="5"/>
  <c r="F79" i="13"/>
  <c r="N71" i="29"/>
  <c r="N42" i="29"/>
  <c r="N60" i="29"/>
  <c r="N25" i="29"/>
  <c r="N14" i="29"/>
  <c r="N62" i="29"/>
  <c r="CU47" i="4"/>
  <c r="CU35" i="4"/>
  <c r="CO79" i="4"/>
  <c r="O22" i="7"/>
  <c r="U46" i="5"/>
  <c r="U67" i="5"/>
  <c r="O18" i="7"/>
  <c r="U74" i="5"/>
  <c r="O62" i="7"/>
  <c r="CL79" i="4"/>
  <c r="E78" i="7"/>
  <c r="O57" i="7"/>
  <c r="CI78" i="4"/>
  <c r="U35" i="5"/>
  <c r="U14" i="5"/>
  <c r="O19" i="7"/>
  <c r="N64" i="29"/>
  <c r="N73" i="29"/>
  <c r="N23" i="29"/>
  <c r="CU78" i="4" l="1"/>
  <c r="O79" i="14"/>
  <c r="K79" i="5"/>
  <c r="E79" i="29"/>
  <c r="U78" i="5"/>
  <c r="N77" i="29"/>
  <c r="E79" i="7"/>
  <c r="CI79" i="4"/>
  <c r="H24" i="1"/>
  <c r="D130" i="1"/>
  <c r="N78" i="29"/>
  <c r="CU77" i="4"/>
  <c r="O77" i="7"/>
  <c r="G24" i="1"/>
  <c r="C130" i="1"/>
  <c r="U77" i="5"/>
  <c r="O78" i="7"/>
  <c r="CU79" i="4" l="1"/>
  <c r="U79" i="5"/>
  <c r="O79" i="7"/>
  <c r="D132" i="1"/>
  <c r="H132" i="1" s="1"/>
  <c r="H130" i="1"/>
  <c r="C132" i="1"/>
  <c r="G132" i="1" s="1"/>
  <c r="G130" i="1"/>
  <c r="N79" i="29"/>
</calcChain>
</file>

<file path=xl/sharedStrings.xml><?xml version="1.0" encoding="utf-8"?>
<sst xmlns="http://schemas.openxmlformats.org/spreadsheetml/2006/main" count="6128" uniqueCount="369">
  <si>
    <t>PRİM ÜRETİMİ</t>
  </si>
  <si>
    <t>Genel</t>
  </si>
  <si>
    <t>TÜM ŞİRKETLER</t>
  </si>
  <si>
    <t>Lütfen Seçiminizi Yapınız</t>
  </si>
  <si>
    <t>Direkt</t>
  </si>
  <si>
    <t>Endirekt</t>
  </si>
  <si>
    <t>Toplam</t>
  </si>
  <si>
    <t>Branş Adı</t>
  </si>
  <si>
    <t>Branş Kodu</t>
  </si>
  <si>
    <t>Yurtiçi</t>
  </si>
  <si>
    <t>Yurtdışı</t>
  </si>
  <si>
    <t>Maden Çalışanları Zorunlu Ferdi Kaza</t>
  </si>
  <si>
    <t>Karayolu Yolcu Taşımacılığı Zor.Koltuk F.K.</t>
  </si>
  <si>
    <t>Uçak Yolcu Kaza</t>
  </si>
  <si>
    <t>Ferdi Kaza</t>
  </si>
  <si>
    <t>Uzun Süreli Ferdi Kaza</t>
  </si>
  <si>
    <t>KAZA TOPLAM</t>
  </si>
  <si>
    <t>Hastalık</t>
  </si>
  <si>
    <t>Sağlık Toplam</t>
  </si>
  <si>
    <t>Acil Sağlık</t>
  </si>
  <si>
    <t xml:space="preserve">Yabancılar için Sağlık </t>
  </si>
  <si>
    <t>Tamamlayıcı Sağlık</t>
  </si>
  <si>
    <t>Yatarak Tedavi</t>
  </si>
  <si>
    <t>Yatarak ve Ayakta Tedavi</t>
  </si>
  <si>
    <t>Sağlık</t>
  </si>
  <si>
    <t>Seyahat Sağlık</t>
  </si>
  <si>
    <t>HASTALIK-SAĞLIK TOPLAM</t>
  </si>
  <si>
    <t>Motorlu Kara Taşıtları - Kasko</t>
  </si>
  <si>
    <t>Motorlu Kara Taşıtları Dışındaki Kara Taşıtları</t>
  </si>
  <si>
    <t>KARA ARAÇLARI TOPLAM</t>
  </si>
  <si>
    <t>Raylı Araçlar</t>
  </si>
  <si>
    <t>RAYLI ARAÇLAR TOPLAM</t>
  </si>
  <si>
    <t>Uçak Tekne</t>
  </si>
  <si>
    <t>HAVA ARAÇLARI TOPLAM</t>
  </si>
  <si>
    <t>Tekne</t>
  </si>
  <si>
    <t>Nehir Araçları</t>
  </si>
  <si>
    <t>Göl Araçları</t>
  </si>
  <si>
    <t>SU ARAÇLARI TOPLAM</t>
  </si>
  <si>
    <t>Emtea</t>
  </si>
  <si>
    <t>Kıymet</t>
  </si>
  <si>
    <t>NAKLİYAT TOPLAM</t>
  </si>
  <si>
    <t>Yangın</t>
  </si>
  <si>
    <t>Sivil</t>
  </si>
  <si>
    <t>Ticari</t>
  </si>
  <si>
    <t>Sınai</t>
  </si>
  <si>
    <t>Zorunlu Deprem</t>
  </si>
  <si>
    <t>İhtiyari Deprem</t>
  </si>
  <si>
    <t>Sel</t>
  </si>
  <si>
    <t>Deprem ve Sel Dışındaki Doğal Afetler</t>
  </si>
  <si>
    <t>Nükleer Enerji</t>
  </si>
  <si>
    <t>Toprak Kayması</t>
  </si>
  <si>
    <t>Patlama</t>
  </si>
  <si>
    <t>YANGIN VE DOĞAL AFETLER TOPLAM</t>
  </si>
  <si>
    <t>Cam Kırılması</t>
  </si>
  <si>
    <t>Hırsızlık</t>
  </si>
  <si>
    <t>Makine Kırılması</t>
  </si>
  <si>
    <t>Montaj</t>
  </si>
  <si>
    <t>İnşaat</t>
  </si>
  <si>
    <t>Elektronik Cihaz</t>
  </si>
  <si>
    <t>Devlet Destekli Arıcılık</t>
  </si>
  <si>
    <t>Su Ürünleri</t>
  </si>
  <si>
    <t>Dolu Sera</t>
  </si>
  <si>
    <t>Devlet Destekli Sera</t>
  </si>
  <si>
    <t>Devlet Destekli Bitkisel Ürün</t>
  </si>
  <si>
    <t>Devlet Destekli Su Ürünleri</t>
  </si>
  <si>
    <t>Devlet Destekli Hayvan Hayat</t>
  </si>
  <si>
    <t>Hayvan Hayat</t>
  </si>
  <si>
    <t>Kümes Hayvan Hayat</t>
  </si>
  <si>
    <t>Devlet Destekli Kümes Hayvan Hayat</t>
  </si>
  <si>
    <t>Devlet Destekli Küçükbaş Hayvan Hayat</t>
  </si>
  <si>
    <t>GENEL ZARARLAR TOPLAM</t>
  </si>
  <si>
    <t>Zorunlu Karayolu Tasımacılık Mali Sorumluluk</t>
  </si>
  <si>
    <t>Zorunlu Trafik (Yeşil Kart Hariç)</t>
  </si>
  <si>
    <t>Yeşil Kart</t>
  </si>
  <si>
    <t>Motorlu Kara Taşıtları İhtiyari Mali Sorumluluk</t>
  </si>
  <si>
    <t>KARA ARAÇLARI SORUMLULUK TOPLAM</t>
  </si>
  <si>
    <t>Uçak Mali Mesuliyet</t>
  </si>
  <si>
    <t>HAVA ARAÇLARI SORUMLULUK TOPLAM</t>
  </si>
  <si>
    <t>Tekne Sorumluluk</t>
  </si>
  <si>
    <t>SU ARAÇLARI SORUMLULUK TOPLAM</t>
  </si>
  <si>
    <t>İşveren Mali Sorumluluk</t>
  </si>
  <si>
    <t>Üçüncü Şahıslara Karşı Mali Sorumluluk</t>
  </si>
  <si>
    <t>Asansör Kaza Üçüncü Şahıslara Karşı Mali Sorumluluk</t>
  </si>
  <si>
    <t>Çevre Kirliliği Mali Sorumluluk</t>
  </si>
  <si>
    <t>Tüpgaz Zorunlu Sorumluluk</t>
  </si>
  <si>
    <t>Tehlikeli Maddeler Zorunlu Sorumluluk</t>
  </si>
  <si>
    <t>Tıbbi Kötü Uygulamaya İlşkin ZMSS</t>
  </si>
  <si>
    <t>Özel Güvenlik Mali Sorumluluk</t>
  </si>
  <si>
    <t>Zorunlu Sertifika Mali Sorumluluk</t>
  </si>
  <si>
    <t>Mesleki Sorumluluk</t>
  </si>
  <si>
    <t>Kıyı Tesisleri Deniz Kirliliği Zorunlu Mali Sorumluluk</t>
  </si>
  <si>
    <t>Yapı Denetimi Zorunlu Mali Sorumluluk</t>
  </si>
  <si>
    <t xml:space="preserve">Denizyolu Yolcu Taşımacılığı Zorunlu Mali Sorumluluk </t>
  </si>
  <si>
    <t>Ürün Sorumluluk</t>
  </si>
  <si>
    <t>GENEL SORUMLULUK TOPLAM</t>
  </si>
  <si>
    <t>Devlet Destekli Alacak Sigortaları</t>
  </si>
  <si>
    <t>Taksitli Kredi</t>
  </si>
  <si>
    <t>Uzun Vadeli Konut Kredisi</t>
  </si>
  <si>
    <t>Tarım Kredisi</t>
  </si>
  <si>
    <t>Kredi</t>
  </si>
  <si>
    <t>İhracat Kredi</t>
  </si>
  <si>
    <t>KREDİ TOPLAM</t>
  </si>
  <si>
    <t>Doğrudan Kefalet</t>
  </si>
  <si>
    <t>Dolaylı Kefalet</t>
  </si>
  <si>
    <t>Bina Tamamlama</t>
  </si>
  <si>
    <t>Emniyeti Suistimal</t>
  </si>
  <si>
    <t>KEFALET TOPLAM</t>
  </si>
  <si>
    <t>Kar Kaybı</t>
  </si>
  <si>
    <t>İstihdam</t>
  </si>
  <si>
    <t>Gelir Yetersizliği</t>
  </si>
  <si>
    <t>Hava Şartları</t>
  </si>
  <si>
    <t>Genel Giderler</t>
  </si>
  <si>
    <t>Beklenmeyen Ticari Giderler</t>
  </si>
  <si>
    <t>Piyasa Değerindeki Kayıp</t>
  </si>
  <si>
    <t>Kira Ve Gelir Kaybı</t>
  </si>
  <si>
    <t>Diğer Finansal Kayıplar</t>
  </si>
  <si>
    <t>FİNANSAL KAYIPLAR TOPLAM</t>
  </si>
  <si>
    <t>Hukuksal Koruma</t>
  </si>
  <si>
    <t>HUKUKSAL KORUMA TOPLAM</t>
  </si>
  <si>
    <t>Seyahat Araç Destek</t>
  </si>
  <si>
    <t>Destek Genel</t>
  </si>
  <si>
    <t>DESTEK TOPLAM</t>
  </si>
  <si>
    <t>İrat Ödemeleri</t>
  </si>
  <si>
    <t>Diğerleri</t>
  </si>
  <si>
    <t>Evlilik/Doğum Sigortası</t>
  </si>
  <si>
    <t>Yatırım Fonlu Sigortalar</t>
  </si>
  <si>
    <t>Sermaye İtfa Sigortası</t>
  </si>
  <si>
    <t>Fon Yönetim Sigortası</t>
  </si>
  <si>
    <t>Tontin</t>
  </si>
  <si>
    <t>HAYAT GRUBU TOPLAM</t>
  </si>
  <si>
    <t>HAYATDIŞI TOPLAM</t>
  </si>
  <si>
    <t>HAYAT TOPLAM</t>
  </si>
  <si>
    <t>GENEL TOPLAM</t>
  </si>
  <si>
    <t>*Bu ve/veya ilgili sayfalardaki veriler geçici rakamlar olup, kesin sonuçlar için ilgili döneme ilişkin Gelir Tablolarına başvurulmalıdır.</t>
  </si>
  <si>
    <t>**Prim üretim istatistikleri RİP kapsamında üretilmektedir.</t>
  </si>
  <si>
    <t>Branş Bazlı Analiz</t>
  </si>
  <si>
    <t>701-Yangın</t>
  </si>
  <si>
    <t>Lütfen Seçimlerinizi Yapınız</t>
  </si>
  <si>
    <t>702-Kar Kaybı</t>
  </si>
  <si>
    <t>703-Zorunlu Deprem</t>
  </si>
  <si>
    <t>Şirket Adı</t>
  </si>
  <si>
    <t>Şirket Kodu</t>
  </si>
  <si>
    <t>Şirket Tipi</t>
  </si>
  <si>
    <t>715-Zorunlu Trafik (Yeşil Kart Hariç)</t>
  </si>
  <si>
    <t>704-Maden Çalışanları Zorunlu Ferdi Kaza</t>
  </si>
  <si>
    <t>Chubb European Group SE Merkezi Fransa Türkiye İstanbul Şubesi</t>
  </si>
  <si>
    <t>HD</t>
  </si>
  <si>
    <t>706-Dolaylı Kefalet</t>
  </si>
  <si>
    <t>Aksigorta AŞ</t>
  </si>
  <si>
    <t>710-Emtea</t>
  </si>
  <si>
    <t>Allianz Sigorta AŞ</t>
  </si>
  <si>
    <t>711-Kıymet</t>
  </si>
  <si>
    <t>Anadolu Anonim Türk Sigorta Şirketi</t>
  </si>
  <si>
    <t>712-Tekne</t>
  </si>
  <si>
    <t>Ankara Anonim Türk Sigorta Şirketi</t>
  </si>
  <si>
    <t>713-Raylı Araçlar Genel</t>
  </si>
  <si>
    <t>Atradius Crédito y Caución S.A. de Seguros y Reaseguros, İstanbul Şubesi</t>
  </si>
  <si>
    <t>714-Zorunlu Karayolu Tasımacılık Mali Sorumluluk</t>
  </si>
  <si>
    <t>Unico Sigorta AŞ</t>
  </si>
  <si>
    <t>715-Yeşilkart Hariç</t>
  </si>
  <si>
    <t>Axa Sigorta AŞ</t>
  </si>
  <si>
    <t>903-Yeşil Kart</t>
  </si>
  <si>
    <t>BNP Paribas Cardif Sigorta AŞ</t>
  </si>
  <si>
    <t>716-Motorlu Kara Taşıtları İhtiyari Mali Sorumluluk</t>
  </si>
  <si>
    <t>Coface Sigorta AŞ</t>
  </si>
  <si>
    <t>717-Motorlu Kara Taşıtları - Kasko</t>
  </si>
  <si>
    <t>Corpus Sigorta AŞ</t>
  </si>
  <si>
    <t>718-Karayolu Yolcu Taşımacılığı Zor.Koltuk F.K.</t>
  </si>
  <si>
    <t>VHV Allgemeine Sigorta AŞ</t>
  </si>
  <si>
    <t>719-İşveren Mali Sorumluluk</t>
  </si>
  <si>
    <t>Euler Hermes Sigorta AŞ</t>
  </si>
  <si>
    <t>720-Üçüncü Şahıslara Karşı Mali Sorumluluk</t>
  </si>
  <si>
    <t>Eureko Sigorta AŞ</t>
  </si>
  <si>
    <t>721-Asansör Kaza Üçüncü Şahıslara Karşı Mali Sorumluluk</t>
  </si>
  <si>
    <t>Generali Sigorta AŞ</t>
  </si>
  <si>
    <t>722-Çevre Kirliliği Mali Sorumluluk</t>
  </si>
  <si>
    <t>Türkiye Sigorta AŞ</t>
  </si>
  <si>
    <t>723-Cam Kırılması</t>
  </si>
  <si>
    <t>HDI Sigorta AŞ</t>
  </si>
  <si>
    <t>724-Hırsızlık</t>
  </si>
  <si>
    <t>Bereket Sigorta AŞ</t>
  </si>
  <si>
    <t>725-Tüpgaz Zorunlu Sorumluluk</t>
  </si>
  <si>
    <t>Magdeburger Sigorta AŞ</t>
  </si>
  <si>
    <t>726-Tehlikeli Maddeler Zorunlu Sorumluluk</t>
  </si>
  <si>
    <t>Mapfre Sigorta AŞ</t>
  </si>
  <si>
    <t>727-Uçak Tekne</t>
  </si>
  <si>
    <t>Neova Katılım Sigorta AŞ</t>
  </si>
  <si>
    <t>728-Uçak Mali Mesuliyet</t>
  </si>
  <si>
    <t>Orient Sigorta AŞ</t>
  </si>
  <si>
    <t>729-Uçak Yolcu Kaza</t>
  </si>
  <si>
    <t>Ray Sigorta AŞ</t>
  </si>
  <si>
    <t>730-Tıbbı Kötü Uygulamaya İlişkin ZMSS</t>
  </si>
  <si>
    <t>Şeker Sigorta AŞ</t>
  </si>
  <si>
    <t>731-Özel Güvenlik Mali Sorumluluk</t>
  </si>
  <si>
    <t>Sompo Sigorta AŞ</t>
  </si>
  <si>
    <t>732-Zorunlu Sertifika Mali Sorumluluk</t>
  </si>
  <si>
    <t>Doga Sigorta AŞ</t>
  </si>
  <si>
    <t>733-Mesleki Sorumluluk</t>
  </si>
  <si>
    <t>Koru Sigorta AŞ</t>
  </si>
  <si>
    <t>734-Kıyı Tesisleri Deniz Kirliliği Zorunlu Mali Sorumluluk</t>
  </si>
  <si>
    <t>GIG Sigorta AŞ</t>
  </si>
  <si>
    <t>735-Tekne Sorumluluk</t>
  </si>
  <si>
    <t>Türk Nippon Sigorta AŞ</t>
  </si>
  <si>
    <t>736-Doğrudan Kefalet</t>
  </si>
  <si>
    <t>Türk P&amp;I Sigorta AŞ</t>
  </si>
  <si>
    <t>737-Motorlu Kara Taşıtları Dışındaki Kara Taşıtları</t>
  </si>
  <si>
    <t>Zurich Sigorta AŞ</t>
  </si>
  <si>
    <t>738-Nehir Araçları</t>
  </si>
  <si>
    <t>Ethica Sigorta AŞ</t>
  </si>
  <si>
    <t>739-Göl Araçları</t>
  </si>
  <si>
    <t>Quick Sigorta AŞ</t>
  </si>
  <si>
    <t>740-İhtiyari Deprem</t>
  </si>
  <si>
    <t>SS Atlas Sigorta Kooperatifi</t>
  </si>
  <si>
    <t>741-Sel</t>
  </si>
  <si>
    <t>SS Mellce Karşılıklı Sigorta Kooperatifi</t>
  </si>
  <si>
    <t>742-Deprem ve Sel Dışındaki Doğal Afetler</t>
  </si>
  <si>
    <t>Türkiye Katılım Sigorta AŞ</t>
  </si>
  <si>
    <t>743-Nükleer Enerji</t>
  </si>
  <si>
    <t>Ana Sigorta AŞ</t>
  </si>
  <si>
    <t>744-Toprak Kayması</t>
  </si>
  <si>
    <t>Gri Sigorta AŞ</t>
  </si>
  <si>
    <t>745-Taksitli Kredi</t>
  </si>
  <si>
    <t>Arex Sigorta AŞ</t>
  </si>
  <si>
    <t>746-Uzun Vadeli Konut Kredisi</t>
  </si>
  <si>
    <t>Prive Sigorta AŞ</t>
  </si>
  <si>
    <t>747-Tarım Kredisi</t>
  </si>
  <si>
    <t>Hepiyi Sigorta AŞ</t>
  </si>
  <si>
    <t>748-İstihdam</t>
  </si>
  <si>
    <t>Aveon Global Sigorta AŞ</t>
  </si>
  <si>
    <t>749-Gelir Yetersizliği</t>
  </si>
  <si>
    <t>AcnTurk Sigorta AŞ</t>
  </si>
  <si>
    <t>750-Ferdi Kaza</t>
  </si>
  <si>
    <t>Emaa Sigorta AŞ</t>
  </si>
  <si>
    <t>751-Uzun Süreli Ferdi Kaza</t>
  </si>
  <si>
    <t>HDI Katılım Sigorta AŞ</t>
  </si>
  <si>
    <t>752-Hava Şartları</t>
  </si>
  <si>
    <t>Fiba Sigorta AŞ</t>
  </si>
  <si>
    <t>753-Genel Giderler</t>
  </si>
  <si>
    <t>Turkcell Dijital Sigorta AŞ</t>
  </si>
  <si>
    <t>754-Beklenmeyen Ticari Giderler</t>
  </si>
  <si>
    <t>Global World Sigorta AŞ</t>
  </si>
  <si>
    <t>755-Kredi</t>
  </si>
  <si>
    <t>Medisa Sigorta AŞ</t>
  </si>
  <si>
    <t>756-İhracat Kredi</t>
  </si>
  <si>
    <t>Bupa Acıbadem Sigorta AŞ</t>
  </si>
  <si>
    <t>757-Piyasa Değerindeki Kayıp</t>
  </si>
  <si>
    <t>BNP Paribas Cardif Hayat Sigorta AŞ</t>
  </si>
  <si>
    <t>H</t>
  </si>
  <si>
    <t>758-Kira Ve Gelir Kaybı</t>
  </si>
  <si>
    <t>Demir Sağlık ve Hayat Sigorta AŞ</t>
  </si>
  <si>
    <t>759-Diğer Finansal Kayıplar</t>
  </si>
  <si>
    <t>Zurich Yaşam ve Emeklilik AŞ</t>
  </si>
  <si>
    <t>E</t>
  </si>
  <si>
    <t>760-Hukuksal Koruma</t>
  </si>
  <si>
    <t>Türkiye Katılım Hayat AŞ</t>
  </si>
  <si>
    <t>761-Patlama</t>
  </si>
  <si>
    <t>Quick Hayat Sigorta AŞ</t>
  </si>
  <si>
    <t>765-Makine Kırılması</t>
  </si>
  <si>
    <t>Viennalife Emeklilik ve Hayat AŞ</t>
  </si>
  <si>
    <t>766-Montaj</t>
  </si>
  <si>
    <t>Allianz Hayat ve Emeklilik AŞ</t>
  </si>
  <si>
    <t>767-İnşaat</t>
  </si>
  <si>
    <t>Allianz Yaşam ve Emeklilik AŞ</t>
  </si>
  <si>
    <t>768-Elektronik Cihaz</t>
  </si>
  <si>
    <t>Anadolu Hayat Emeklilik AŞ</t>
  </si>
  <si>
    <t>769-Yapı Denetimi Zorunlu Mali Sorumluluk</t>
  </si>
  <si>
    <t>Bereket Emeklilik ve Hayat AŞ</t>
  </si>
  <si>
    <t>770-Deniz Yolu Yolcu Taşımacılığı ZMS</t>
  </si>
  <si>
    <t>AgeSA Hayat ve Emeklilik AŞ</t>
  </si>
  <si>
    <t>773-Devlet Destekli Arıcılık</t>
  </si>
  <si>
    <t>Axa Hayat ve Emeklilik AŞ</t>
  </si>
  <si>
    <t>774-Su Ürünleri</t>
  </si>
  <si>
    <t>BNP Paribas Cardif Emeklilik AŞ</t>
  </si>
  <si>
    <t>775-Dolu Sera</t>
  </si>
  <si>
    <t>QNB Sağlık Hayat Sigorta ve Emeklilik AŞ</t>
  </si>
  <si>
    <t>776-Devlet Destekli Sera</t>
  </si>
  <si>
    <t>HDI Fiba Emeklilik ve Hayat AŞ</t>
  </si>
  <si>
    <t>777-Devlet Destekli Bitkisel Ürün</t>
  </si>
  <si>
    <t>Garanti BBVA Emeklilik ve Hayat AŞ</t>
  </si>
  <si>
    <t>778-Devlet Destekli Su Ürünleri</t>
  </si>
  <si>
    <t>NN Hayat ve Emeklilik AŞ</t>
  </si>
  <si>
    <t>779-Devlet Destekli Hayvan Hayat</t>
  </si>
  <si>
    <t>Katılım Emeklilik ve Hayat AŞ</t>
  </si>
  <si>
    <t>780-Hayvan Hayat</t>
  </si>
  <si>
    <t>Metlife Emeklilik ve Hayat AŞ</t>
  </si>
  <si>
    <t>781-Kümes Hayvan Hayat</t>
  </si>
  <si>
    <t>Türkiye Hayat ve Emeklilik AŞ</t>
  </si>
  <si>
    <t>782-Devlet Destekli Kümes Hayvan Hayat</t>
  </si>
  <si>
    <t>TOPLAM (HAYAT DIŞI ŞİRKETLER)</t>
  </si>
  <si>
    <t>T (HD)</t>
  </si>
  <si>
    <t>783-Devlet Destekli Küçükbaş Hayvan Hayat</t>
  </si>
  <si>
    <t>TOPLAM (HAYAT VE EMEKLİLİK ŞİRKETLERİ)</t>
  </si>
  <si>
    <t>T (H+E)</t>
  </si>
  <si>
    <t>784-Hastalık</t>
  </si>
  <si>
    <t>TOPLAM (HAYAT DIŞI ŞİRKETLER+HAYAT VE EMEKLİLİK ŞİRKETLERİ)</t>
  </si>
  <si>
    <t>T (HD+H+E)</t>
  </si>
  <si>
    <t>785-Sağlık</t>
  </si>
  <si>
    <t>786-Seyahat Sağlık</t>
  </si>
  <si>
    <t>789-Seyahat Araç Destek</t>
  </si>
  <si>
    <t>790-İrat Ödemeleri</t>
  </si>
  <si>
    <t>791-Diğerleri</t>
  </si>
  <si>
    <t>792-Evlilik/Doğum Sigortası</t>
  </si>
  <si>
    <t>793-Yatırım Fonlu Sigortalar</t>
  </si>
  <si>
    <t>794-Sermaye İtfa Sigortası</t>
  </si>
  <si>
    <t>795-Fon Yönetim Sigortası</t>
  </si>
  <si>
    <t>796-Hastalık</t>
  </si>
  <si>
    <t>797-Sağlık Toplam</t>
  </si>
  <si>
    <t>798-Destek Genel</t>
  </si>
  <si>
    <t>799-Tontin</t>
  </si>
  <si>
    <t>771-Ürün Sorumluluk</t>
  </si>
  <si>
    <t>707-Devlet Destekli Alacak Sigortaları</t>
  </si>
  <si>
    <t>705-Doğrudan Kefalet</t>
  </si>
  <si>
    <t>708-Bina Tamamlama</t>
  </si>
  <si>
    <t>Karşılaştırmalı Prim Üretimi</t>
  </si>
  <si>
    <t>TOPLAM ÜRETİM</t>
  </si>
  <si>
    <t>DİREKT ÜRETİM</t>
  </si>
  <si>
    <t>Pay</t>
  </si>
  <si>
    <t>Değişim</t>
  </si>
  <si>
    <t>Reel Değişim</t>
  </si>
  <si>
    <t>Hayatdışı</t>
  </si>
  <si>
    <t>Raylı Araçlar Genel</t>
  </si>
  <si>
    <t>Tıbbı Kötü Uygulamaya İlişkin ZMSS</t>
  </si>
  <si>
    <t>Deniz Yolu Yolcu Taşımacılığı ZMS</t>
  </si>
  <si>
    <t>Hayatdışı Toplam</t>
  </si>
  <si>
    <t>Hayat</t>
  </si>
  <si>
    <t>Hayat Toplam</t>
  </si>
  <si>
    <t>Kaza</t>
  </si>
  <si>
    <t>Kaza Toplam</t>
  </si>
  <si>
    <t>Hastalık-Sağlık</t>
  </si>
  <si>
    <t>Hastalık-Sağlık Toplam</t>
  </si>
  <si>
    <t>Kara Araçları</t>
  </si>
  <si>
    <t>Kara Araçları Toplam</t>
  </si>
  <si>
    <t>Kasko</t>
  </si>
  <si>
    <t>Hava Araçları</t>
  </si>
  <si>
    <t>Su Araçları</t>
  </si>
  <si>
    <t>Su Araçları Toplam</t>
  </si>
  <si>
    <t>Nakliyat</t>
  </si>
  <si>
    <t>Nakliyat Toplam</t>
  </si>
  <si>
    <t>Yangın ve Doğal Afetler</t>
  </si>
  <si>
    <t>Yangın ve Doğal Afetler Toplam</t>
  </si>
  <si>
    <t>Genel Zararlar</t>
  </si>
  <si>
    <t>Genel Zararlar Toplam</t>
  </si>
  <si>
    <t>Kara Araçları Sorumluluk</t>
  </si>
  <si>
    <t>Kara Araçları Sorumluluk Toplam</t>
  </si>
  <si>
    <t>Trafik</t>
  </si>
  <si>
    <t>Trafik Toplam</t>
  </si>
  <si>
    <t>Hava Araçları Sorumluluk</t>
  </si>
  <si>
    <t>Su Araçları Sorumluluk</t>
  </si>
  <si>
    <t>Genel Sorumluluk</t>
  </si>
  <si>
    <t>Genel Sorumluluk Toplam</t>
  </si>
  <si>
    <t>Kredi Toplam</t>
  </si>
  <si>
    <t>Kefalet</t>
  </si>
  <si>
    <t>Kefalet Toplam</t>
  </si>
  <si>
    <t>Finansal Kayıplar</t>
  </si>
  <si>
    <t>Finansal Kayıplar Toplam</t>
  </si>
  <si>
    <t>Destek</t>
  </si>
  <si>
    <t>Destek Toplam</t>
  </si>
  <si>
    <t>Devlet Destekli Tarım Sigortaları</t>
  </si>
  <si>
    <t>Devlet Destekli Tarım Sigortaları Toplam</t>
  </si>
  <si>
    <t>Mühendislik Sigortaları</t>
  </si>
  <si>
    <t>Mühendislik Sigortaları Toplam</t>
  </si>
  <si>
    <t>H-Hastalık-Sağlık</t>
  </si>
  <si>
    <t>Hayat Grubu Toplam</t>
  </si>
  <si>
    <t>TOPLAM</t>
  </si>
  <si>
    <t>01.01.2025-28.02.2025</t>
  </si>
  <si>
    <t>2025/02</t>
  </si>
  <si>
    <t>2024/02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</si>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</sst>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%\ 0.00"/>
    <numFmt numFmtId="166" formatCode="0_ ;\-0\ "/>
    <numFmt numFmtId="167" formatCode="0.0%"/>
  </numFmts>
  <fonts count="18">
    <font>
      <sz val="10"/>
      <name val="Arial Tur"/>
      <charset val="162"/>
    </font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sz val="9"/>
      <name val="Geneva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10"/>
      <color indexed="8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sz val="10"/>
      <color theme="0"/>
      <name val="Arial Tur"/>
      <charset val="162"/>
    </font>
    <font>
      <b/>
      <sz val="10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2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164" fontId="0" fillId="0" borderId="0" xfId="0" applyNumberFormat="1"/>
    <xf numFmtId="0" fontId="2" fillId="3" borderId="0" xfId="0" applyFont="1" applyFill="1" applyBorder="1" applyAlignment="1"/>
    <xf numFmtId="14" fontId="2" fillId="2" borderId="0" xfId="0" applyNumberFormat="1" applyFont="1" applyFill="1" applyBorder="1" applyAlignment="1">
      <alignment horizontal="left"/>
    </xf>
    <xf numFmtId="0" fontId="0" fillId="4" borderId="0" xfId="0" applyFill="1"/>
    <xf numFmtId="0" fontId="7" fillId="4" borderId="0" xfId="0" applyFont="1" applyFill="1"/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65" fontId="5" fillId="4" borderId="0" xfId="2" applyNumberFormat="1" applyFont="1" applyFill="1" applyAlignment="1">
      <alignment horizontal="right"/>
    </xf>
    <xf numFmtId="0" fontId="8" fillId="7" borderId="5" xfId="0" applyFont="1" applyFill="1" applyBorder="1" applyAlignment="1">
      <alignment horizontal="left"/>
    </xf>
    <xf numFmtId="1" fontId="4" fillId="7" borderId="6" xfId="0" quotePrefix="1" applyNumberFormat="1" applyFont="1" applyFill="1" applyBorder="1" applyAlignment="1" applyProtection="1">
      <alignment horizontal="center"/>
    </xf>
    <xf numFmtId="38" fontId="11" fillId="8" borderId="6" xfId="0" applyNumberFormat="1" applyFont="1" applyFill="1" applyBorder="1" applyAlignment="1">
      <alignment horizontal="right"/>
    </xf>
    <xf numFmtId="3" fontId="4" fillId="7" borderId="6" xfId="0" applyNumberFormat="1" applyFont="1" applyFill="1" applyBorder="1" applyAlignment="1" applyProtection="1">
      <alignment horizontal="right"/>
    </xf>
    <xf numFmtId="3" fontId="5" fillId="4" borderId="0" xfId="2" applyNumberFormat="1" applyFont="1" applyFill="1" applyAlignment="1">
      <alignment horizontal="right"/>
    </xf>
    <xf numFmtId="0" fontId="8" fillId="7" borderId="8" xfId="0" applyFont="1" applyFill="1" applyBorder="1" applyAlignment="1">
      <alignment horizontal="left"/>
    </xf>
    <xf numFmtId="1" fontId="4" fillId="7" borderId="7" xfId="0" quotePrefix="1" applyNumberFormat="1" applyFont="1" applyFill="1" applyBorder="1" applyAlignment="1" applyProtection="1">
      <alignment horizontal="center"/>
    </xf>
    <xf numFmtId="38" fontId="11" fillId="8" borderId="7" xfId="0" applyNumberFormat="1" applyFont="1" applyFill="1" applyBorder="1" applyAlignment="1">
      <alignment horizontal="right"/>
    </xf>
    <xf numFmtId="3" fontId="4" fillId="7" borderId="7" xfId="0" applyNumberFormat="1" applyFont="1" applyFill="1" applyBorder="1" applyAlignment="1" applyProtection="1">
      <alignment horizontal="right"/>
    </xf>
    <xf numFmtId="3" fontId="4" fillId="7" borderId="11" xfId="0" applyNumberFormat="1" applyFont="1" applyFill="1" applyBorder="1" applyAlignment="1" applyProtection="1">
      <alignment horizontal="right"/>
    </xf>
    <xf numFmtId="0" fontId="8" fillId="7" borderId="12" xfId="0" applyFont="1" applyFill="1" applyBorder="1" applyAlignment="1">
      <alignment horizontal="left"/>
    </xf>
    <xf numFmtId="1" fontId="4" fillId="7" borderId="13" xfId="0" quotePrefix="1" applyNumberFormat="1" applyFont="1" applyFill="1" applyBorder="1" applyAlignment="1" applyProtection="1">
      <alignment horizontal="center"/>
    </xf>
    <xf numFmtId="38" fontId="11" fillId="8" borderId="13" xfId="0" applyNumberFormat="1" applyFont="1" applyFill="1" applyBorder="1" applyAlignment="1">
      <alignment horizontal="right"/>
    </xf>
    <xf numFmtId="3" fontId="4" fillId="7" borderId="13" xfId="0" applyNumberFormat="1" applyFont="1" applyFill="1" applyBorder="1" applyAlignment="1" applyProtection="1">
      <alignment horizontal="right"/>
    </xf>
    <xf numFmtId="0" fontId="8" fillId="7" borderId="14" xfId="0" applyFont="1" applyFill="1" applyBorder="1" applyAlignment="1">
      <alignment horizontal="left"/>
    </xf>
    <xf numFmtId="0" fontId="11" fillId="7" borderId="14" xfId="0" applyFont="1" applyFill="1" applyBorder="1" applyAlignment="1">
      <alignment horizontal="left" indent="2"/>
    </xf>
    <xf numFmtId="1" fontId="12" fillId="7" borderId="7" xfId="0" quotePrefix="1" applyNumberFormat="1" applyFont="1" applyFill="1" applyBorder="1" applyAlignment="1" applyProtection="1">
      <alignment horizontal="center"/>
    </xf>
    <xf numFmtId="0" fontId="13" fillId="7" borderId="14" xfId="0" applyFont="1" applyFill="1" applyBorder="1" applyAlignment="1">
      <alignment horizontal="left" indent="4"/>
    </xf>
    <xf numFmtId="1" fontId="14" fillId="7" borderId="7" xfId="0" quotePrefix="1" applyNumberFormat="1" applyFont="1" applyFill="1" applyBorder="1" applyAlignment="1" applyProtection="1">
      <alignment horizontal="center"/>
    </xf>
    <xf numFmtId="3" fontId="4" fillId="7" borderId="17" xfId="0" applyNumberFormat="1" applyFont="1" applyFill="1" applyBorder="1" applyAlignment="1" applyProtection="1">
      <alignment horizontal="right"/>
    </xf>
    <xf numFmtId="3" fontId="4" fillId="7" borderId="20" xfId="0" applyNumberFormat="1" applyFont="1" applyFill="1" applyBorder="1" applyAlignment="1" applyProtection="1">
      <alignment horizontal="right"/>
    </xf>
    <xf numFmtId="0" fontId="8" fillId="7" borderId="21" xfId="0" applyFont="1" applyFill="1" applyBorder="1" applyAlignment="1">
      <alignment horizontal="left"/>
    </xf>
    <xf numFmtId="0" fontId="11" fillId="7" borderId="21" xfId="0" applyFont="1" applyFill="1" applyBorder="1" applyAlignment="1">
      <alignment horizontal="left" indent="2"/>
    </xf>
    <xf numFmtId="1" fontId="12" fillId="7" borderId="13" xfId="0" quotePrefix="1" applyNumberFormat="1" applyFont="1" applyFill="1" applyBorder="1" applyAlignment="1" applyProtection="1">
      <alignment horizontal="center"/>
    </xf>
    <xf numFmtId="164" fontId="0" fillId="0" borderId="0" xfId="0" applyNumberFormat="1" applyFont="1"/>
    <xf numFmtId="0" fontId="8" fillId="7" borderId="22" xfId="0" applyFont="1" applyFill="1" applyBorder="1" applyAlignment="1">
      <alignment horizontal="left"/>
    </xf>
    <xf numFmtId="1" fontId="4" fillId="7" borderId="23" xfId="0" quotePrefix="1" applyNumberFormat="1" applyFont="1" applyFill="1" applyBorder="1" applyAlignment="1" applyProtection="1">
      <alignment horizontal="center"/>
    </xf>
    <xf numFmtId="38" fontId="11" fillId="8" borderId="24" xfId="0" applyNumberFormat="1" applyFont="1" applyFill="1" applyBorder="1" applyAlignment="1">
      <alignment horizontal="right"/>
    </xf>
    <xf numFmtId="3" fontId="4" fillId="7" borderId="24" xfId="0" applyNumberFormat="1" applyFont="1" applyFill="1" applyBorder="1" applyAlignment="1" applyProtection="1">
      <alignment horizontal="right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37" fontId="5" fillId="5" borderId="25" xfId="0" applyNumberFormat="1" applyFont="1" applyFill="1" applyBorder="1" applyAlignment="1" applyProtection="1">
      <alignment vertical="center" wrapText="1"/>
    </xf>
    <xf numFmtId="166" fontId="15" fillId="5" borderId="26" xfId="0" applyNumberFormat="1" applyFont="1" applyFill="1" applyBorder="1" applyAlignment="1" applyProtection="1">
      <alignment horizontal="center" vertical="center" wrapText="1"/>
    </xf>
    <xf numFmtId="38" fontId="8" fillId="7" borderId="6" xfId="0" applyNumberFormat="1" applyFont="1" applyFill="1" applyBorder="1" applyAlignment="1">
      <alignment horizontal="right"/>
    </xf>
    <xf numFmtId="37" fontId="5" fillId="5" borderId="27" xfId="0" applyNumberFormat="1" applyFont="1" applyFill="1" applyBorder="1" applyAlignment="1" applyProtection="1">
      <alignment vertical="center" wrapText="1"/>
    </xf>
    <xf numFmtId="166" fontId="15" fillId="5" borderId="3" xfId="0" applyNumberFormat="1" applyFont="1" applyFill="1" applyBorder="1" applyAlignment="1" applyProtection="1">
      <alignment horizontal="center" vertical="center" wrapText="1"/>
    </xf>
    <xf numFmtId="38" fontId="8" fillId="7" borderId="7" xfId="0" applyNumberFormat="1" applyFont="1" applyFill="1" applyBorder="1" applyAlignment="1">
      <alignment horizontal="right"/>
    </xf>
    <xf numFmtId="37" fontId="5" fillId="5" borderId="9" xfId="0" applyNumberFormat="1" applyFont="1" applyFill="1" applyBorder="1" applyAlignment="1" applyProtection="1">
      <alignment vertical="center" wrapText="1"/>
    </xf>
    <xf numFmtId="166" fontId="15" fillId="5" borderId="10" xfId="0" applyNumberFormat="1" applyFont="1" applyFill="1" applyBorder="1" applyAlignment="1" applyProtection="1">
      <alignment horizontal="center" vertical="center" wrapText="1"/>
    </xf>
    <xf numFmtId="38" fontId="8" fillId="7" borderId="11" xfId="0" applyNumberFormat="1" applyFont="1" applyFill="1" applyBorder="1" applyAlignment="1">
      <alignment horizontal="right"/>
    </xf>
    <xf numFmtId="0" fontId="0" fillId="4" borderId="0" xfId="0" applyFont="1" applyFill="1"/>
    <xf numFmtId="164" fontId="16" fillId="0" borderId="0" xfId="0" applyNumberFormat="1" applyFont="1"/>
    <xf numFmtId="0" fontId="8" fillId="5" borderId="7" xfId="0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center"/>
    </xf>
    <xf numFmtId="37" fontId="5" fillId="5" borderId="1" xfId="0" applyNumberFormat="1" applyFont="1" applyFill="1" applyBorder="1" applyAlignment="1" applyProtection="1">
      <alignment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167" fontId="11" fillId="8" borderId="6" xfId="0" applyNumberFormat="1" applyFont="1" applyFill="1" applyBorder="1" applyAlignment="1">
      <alignment horizontal="right"/>
    </xf>
    <xf numFmtId="167" fontId="11" fillId="8" borderId="7" xfId="0" applyNumberFormat="1" applyFont="1" applyFill="1" applyBorder="1" applyAlignment="1">
      <alignment horizontal="right"/>
    </xf>
    <xf numFmtId="167" fontId="4" fillId="7" borderId="11" xfId="0" applyNumberFormat="1" applyFont="1" applyFill="1" applyBorder="1" applyAlignment="1" applyProtection="1">
      <alignment horizontal="right"/>
    </xf>
    <xf numFmtId="167" fontId="11" fillId="8" borderId="13" xfId="0" applyNumberFormat="1" applyFont="1" applyFill="1" applyBorder="1" applyAlignment="1">
      <alignment horizontal="right"/>
    </xf>
    <xf numFmtId="167" fontId="4" fillId="7" borderId="7" xfId="0" applyNumberFormat="1" applyFont="1" applyFill="1" applyBorder="1" applyAlignment="1" applyProtection="1">
      <alignment horizontal="right"/>
    </xf>
    <xf numFmtId="167" fontId="4" fillId="7" borderId="17" xfId="0" applyNumberFormat="1" applyFont="1" applyFill="1" applyBorder="1" applyAlignment="1" applyProtection="1">
      <alignment horizontal="right"/>
    </xf>
    <xf numFmtId="167" fontId="4" fillId="7" borderId="20" xfId="0" applyNumberFormat="1" applyFont="1" applyFill="1" applyBorder="1" applyAlignment="1" applyProtection="1">
      <alignment horizontal="right"/>
    </xf>
    <xf numFmtId="167" fontId="4" fillId="7" borderId="6" xfId="0" applyNumberFormat="1" applyFont="1" applyFill="1" applyBorder="1" applyAlignment="1" applyProtection="1">
      <alignment horizontal="right"/>
    </xf>
    <xf numFmtId="167" fontId="11" fillId="8" borderId="2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 applyProtection="1">
      <alignment horizontal="right"/>
    </xf>
    <xf numFmtId="167" fontId="4" fillId="7" borderId="4" xfId="0" applyNumberFormat="1" applyFont="1" applyFill="1" applyBorder="1" applyAlignment="1" applyProtection="1">
      <alignment horizontal="right"/>
    </xf>
    <xf numFmtId="0" fontId="8" fillId="7" borderId="25" xfId="0" applyFont="1" applyFill="1" applyBorder="1" applyAlignment="1">
      <alignment horizontal="left"/>
    </xf>
    <xf numFmtId="1" fontId="4" fillId="7" borderId="30" xfId="0" quotePrefix="1" applyNumberFormat="1" applyFont="1" applyFill="1" applyBorder="1" applyAlignment="1" applyProtection="1">
      <alignment horizontal="center"/>
    </xf>
    <xf numFmtId="167" fontId="11" fillId="8" borderId="6" xfId="1" applyNumberFormat="1" applyFont="1" applyFill="1" applyBorder="1" applyAlignment="1">
      <alignment horizontal="right"/>
    </xf>
    <xf numFmtId="167" fontId="8" fillId="7" borderId="6" xfId="0" applyNumberFormat="1" applyFont="1" applyFill="1" applyBorder="1" applyAlignment="1">
      <alignment horizontal="right"/>
    </xf>
    <xf numFmtId="167" fontId="8" fillId="7" borderId="7" xfId="0" applyNumberFormat="1" applyFont="1" applyFill="1" applyBorder="1" applyAlignment="1">
      <alignment horizontal="right"/>
    </xf>
    <xf numFmtId="167" fontId="8" fillId="7" borderId="11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7" fontId="5" fillId="6" borderId="1" xfId="0" applyNumberFormat="1" applyFont="1" applyFill="1" applyBorder="1" applyAlignment="1" applyProtection="1">
      <alignment horizontal="center" vertical="center" wrapText="1"/>
    </xf>
    <xf numFmtId="37" fontId="5" fillId="6" borderId="2" xfId="0" applyNumberFormat="1" applyFont="1" applyFill="1" applyBorder="1" applyAlignment="1" applyProtection="1">
      <alignment horizontal="center" vertical="center" wrapText="1"/>
    </xf>
    <xf numFmtId="37" fontId="5" fillId="6" borderId="3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0" fillId="4" borderId="0" xfId="0" applyFont="1" applyFill="1"/>
  </cellXfs>
  <cellStyles count="3">
    <cellStyle name="Normal" xfId="0" builtinId="0"/>
    <cellStyle name="Normal_2004_09_sigortacı gazetesisektör1" xfId="2" xr:uid="{29329A3D-47FA-4E66-801E-36460AF54124}"/>
    <cellStyle name="Yüzde" xfId="1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226219</xdr:colOff>
      <xdr:row>2</xdr:row>
      <xdr:rowOff>83345</xdr:rowOff>
    </xdr:from>
    <xdr:to>
      <xdr:col>8</xdr:col>
      <xdr:colOff>501915</xdr:colOff>
      <xdr:row>4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8D9FEAE-AB6A-4A7D-8E58-9E904DFB5F9E}"/>
            </a:ext>
          </a:extLst>
        </xdr:cNvPr>
        <xdr:cNvSpPr/>
      </xdr:nvSpPr>
      <xdr:spPr bwMode="auto">
        <a:xfrm rot="16200000">
          <a:off x="11359092" y="580497"/>
          <a:ext cx="50800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242114</xdr:colOff>
      <xdr:row>0</xdr:row>
      <xdr:rowOff>177138</xdr:rowOff>
    </xdr:from>
    <xdr:to>
      <xdr:col>3</xdr:col>
      <xdr:colOff>981408</xdr:colOff>
      <xdr:row>3</xdr:row>
      <xdr:rowOff>18388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21C919E3-1B93-4755-BE6F-5FA5E1E7942C}"/>
            </a:ext>
          </a:extLst>
        </xdr:cNvPr>
        <xdr:cNvSpPr/>
      </xdr:nvSpPr>
      <xdr:spPr bwMode="auto">
        <a:xfrm rot="17632075">
          <a:off x="6415661" y="13866"/>
          <a:ext cx="412750" cy="739294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23812</xdr:colOff>
      <xdr:row>5</xdr:row>
      <xdr:rowOff>35718</xdr:rowOff>
    </xdr:from>
    <xdr:to>
      <xdr:col>4</xdr:col>
      <xdr:colOff>763106</xdr:colOff>
      <xdr:row>5</xdr:row>
      <xdr:rowOff>448468</xdr:rowOff>
    </xdr:to>
    <xdr:sp macro="" textlink="">
      <xdr:nvSpPr>
        <xdr:cNvPr id="3" name="Yukarı Ok 2">
          <a:extLst>
            <a:ext uri="{FF2B5EF4-FFF2-40B4-BE49-F238E27FC236}">
              <a16:creationId xmlns:a16="http://schemas.microsoft.com/office/drawing/2014/main" id="{96FA6707-BC17-4C15-8E21-11914495E26D}"/>
            </a:ext>
          </a:extLst>
        </xdr:cNvPr>
        <xdr:cNvSpPr/>
      </xdr:nvSpPr>
      <xdr:spPr bwMode="auto">
        <a:xfrm rot="14094951">
          <a:off x="7245109" y="1015446"/>
          <a:ext cx="412750" cy="739294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B245329D-EFD2-4EE6-B324-871746960E61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CD75F805-B8ED-4069-81FC-44711BA8509B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90E95E48-CAA0-4FBC-9557-A325B6526F14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89BE0514-45E4-4991-9874-7E41EDB9954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177443A8-7FCA-45D2-97E4-5010197881D0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28FB514E-AAA3-429D-9B77-5B5217B9D73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EC783CCA-BCB0-4298-89BE-F4E40F04DD61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4F7BBCF-44F9-4B5F-825D-2925BD91A2AE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26BC9AA-56CD-475F-A23E-7E00FAFA58A1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14DD6189-2B40-487C-A4F8-153C45E2FA4D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28E4BE7B-8C7D-4398-BE88-8544DF802AA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B8C7613D-23C1-46A2-B4D9-D427E8553D30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ECFB15C5-07BB-47CD-A719-5A1124F9E20B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52A28E7-F3AC-4CD7-A44C-9CE20F9C1438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3E5E4A2B-1411-4384-B989-67C82BFBEEB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BC8FCB0A-47F8-47E0-8E0F-3DB56649865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FB52C0A-A8A4-4B1D-8E2A-624A036165B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DAB585D9-0D44-437E-AE28-AC927AF2FF9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3DF5B946-3057-4817-88EF-7AE83AB86CC9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8445A0CA-CB6F-46E0-8BE8-37EE7606C552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80359600-2AE1-41A1-9D9E-2DACA78E692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B99DA1E-820A-47E5-9A03-D45949C0DE85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D2E65817-90CD-4A2B-B3F4-F2A3CF8C40A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C7F4449-D815-467D-81C2-7CDE750207FC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2A2FEB26-2E4D-4166-8A3B-B5F5AD9B6D55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30B93D28-BDCC-4727-8DE4-997705ABADB6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DB1ED971-08EC-47D2-8F22-0BABE29418B8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4E96-0FC1-4900-86D4-2CD27A28DDC6}">
  <sheetPr>
    <tabColor theme="2" tint="-0.499984740745262"/>
  </sheetPr>
  <dimension ref="A1:N179"/>
  <sheetViews>
    <sheetView showGridLines="0" tabSelected="1" zoomScale="80" zoomScaleNormal="80" workbookViewId="0">
      <pane xSplit="2" ySplit="6" topLeftCell="C7" activePane="bottomRight" state="frozen"/>
      <selection activeCell="J132" sqref="J132"/>
      <selection pane="topRight" activeCell="J132" sqref="J132"/>
      <selection pane="bottomLeft" activeCell="J132" sqref="J132"/>
      <selection pane="bottomRight" activeCell="C4" sqref="C4:H4"/>
    </sheetView>
  </sheetViews>
  <sheetFormatPr defaultColWidth="9.140625" defaultRowHeight="12.75"/>
  <cols>
    <col min="1" max="1" width="58.7109375" style="6" customWidth="1"/>
    <col min="2" max="2" width="15.7109375" style="6" customWidth="1"/>
    <col min="3" max="8" width="15.7109375" style="3" customWidth="1"/>
    <col min="9" max="9" width="9.85546875" style="3" bestFit="1" customWidth="1"/>
    <col min="10" max="10" width="9.140625" style="3"/>
    <col min="11" max="11" width="14.42578125" style="3" customWidth="1"/>
    <col min="12" max="16384" width="9.140625" style="3"/>
  </cols>
  <sheetData>
    <row r="1" spans="1:14" ht="15" customHeight="1">
      <c r="A1" s="1" t="s">
        <v>0</v>
      </c>
      <c r="B1" s="2"/>
    </row>
    <row r="2" spans="1:14" ht="15" customHeight="1">
      <c r="A2" s="1" t="s">
        <v>1</v>
      </c>
      <c r="B2" s="4"/>
    </row>
    <row r="3" spans="1:14" ht="15" customHeight="1">
      <c r="A3" s="5" t="s">
        <v>364</v>
      </c>
      <c r="B3" s="2"/>
    </row>
    <row r="4" spans="1:14" ht="22.5" customHeight="1">
      <c r="C4" s="86" t="s">
        <v>2</v>
      </c>
      <c r="D4" s="87"/>
      <c r="E4" s="87"/>
      <c r="F4" s="87"/>
      <c r="G4" s="87"/>
      <c r="H4" s="88"/>
      <c r="J4" s="89" t="s">
        <v>3</v>
      </c>
      <c r="K4" s="90"/>
      <c r="L4" s="91"/>
      <c r="M4" s="6"/>
      <c r="N4" s="6"/>
    </row>
    <row r="5" spans="1:14" ht="22.5" customHeight="1">
      <c r="C5" s="92" t="s">
        <v>4</v>
      </c>
      <c r="D5" s="93"/>
      <c r="E5" s="92" t="s">
        <v>5</v>
      </c>
      <c r="F5" s="93"/>
      <c r="G5" s="92" t="s">
        <v>6</v>
      </c>
      <c r="H5" s="93"/>
      <c r="J5" s="7"/>
      <c r="N5" s="6"/>
    </row>
    <row r="6" spans="1:14" ht="79.5" customHeight="1" thickBot="1">
      <c r="A6" s="8" t="s">
        <v>7</v>
      </c>
      <c r="B6" s="8" t="s">
        <v>8</v>
      </c>
      <c r="C6" s="9" t="s">
        <v>9</v>
      </c>
      <c r="D6" s="9" t="s">
        <v>10</v>
      </c>
      <c r="E6" s="9" t="s">
        <v>9</v>
      </c>
      <c r="F6" s="9" t="s">
        <v>10</v>
      </c>
      <c r="G6" s="9" t="s">
        <v>9</v>
      </c>
      <c r="H6" s="9" t="s">
        <v>10</v>
      </c>
      <c r="J6" s="7"/>
      <c r="K6" s="10"/>
      <c r="L6" s="6"/>
      <c r="M6" s="6"/>
      <c r="N6" s="6"/>
    </row>
    <row r="7" spans="1:14" ht="12.75" customHeight="1">
      <c r="A7" s="11" t="s">
        <v>11</v>
      </c>
      <c r="B7" s="12">
        <v>704</v>
      </c>
      <c r="C7" s="13">
        <f ca="1">IFERROR(INDIRECT("'"&amp;C$5&amp;"'!"&amp;ADDRESS(MATCH(IF($C$4="Tüm Şirketler",9003,IF($C$4="Hayatdışı Sigorta Şirketleri",9000,9001)),INDIRECT("'"&amp;C$5&amp;"'!$B$1:$B$1095"),0),MATCH($B7,INDIRECT("'"&amp;C$5&amp;"'!5:5"),0))),0)</f>
        <v>50315672.959999986</v>
      </c>
      <c r="D7" s="13">
        <f ca="1">IFERROR(INDIRECT("'"&amp;C$5&amp;"'!"&amp;ADDRESS(MATCH(IF($C$4="Tüm Şirketler",9003,IF($C$4="Hayatdışı Sigorta Şirketleri",9000,9001)),INDIRECT("'"&amp;C$5&amp;"'!$B$1:$B$1095"),0),MATCH($B7,INDIRECT("'"&amp;C$5&amp;"'!5:5"),0)+1)),0)</f>
        <v>0</v>
      </c>
      <c r="E7" s="13">
        <f ca="1">IFERROR(INDIRECT("'"&amp;E$5&amp;"'!"&amp;ADDRESS(MATCH(IF($C$4="Tüm Şirketler",9003,IF($C$4="Hayatdışı Sigorta Şirketleri",9000,9001)),INDIRECT("'"&amp;E$5&amp;"'!$B$1:$B$1095"),0),MATCH($B7,INDIRECT("'"&amp;E$5&amp;"'!5:5"),0))),0)</f>
        <v>0</v>
      </c>
      <c r="F7" s="13">
        <f ca="1">IFERROR(INDIRECT("'"&amp;E$5&amp;"'!"&amp;ADDRESS(MATCH(IF($C$4="Tüm Şirketler",9003,IF($C$4="Hayatdışı Sigorta Şirketleri",9000,9001)),INDIRECT("'"&amp;E$5&amp;"'!$B$1:$B$1095"),0),MATCH($B7,INDIRECT("'"&amp;E$5&amp;"'!5:5"),0)+1)),0)</f>
        <v>0</v>
      </c>
      <c r="G7" s="14">
        <f ca="1">+C7+E7</f>
        <v>50315672.959999986</v>
      </c>
      <c r="H7" s="14">
        <f ca="1">+D7+F7</f>
        <v>0</v>
      </c>
      <c r="J7" s="7"/>
      <c r="K7" s="15"/>
      <c r="L7" s="15"/>
      <c r="M7" s="15"/>
      <c r="N7" s="6"/>
    </row>
    <row r="8" spans="1:14" ht="12.75" customHeight="1">
      <c r="A8" s="16" t="s">
        <v>12</v>
      </c>
      <c r="B8" s="17">
        <v>718</v>
      </c>
      <c r="C8" s="18">
        <f ca="1">IFERROR(INDIRECT("'"&amp;C$5&amp;"'!"&amp;ADDRESS(MATCH(IF($C$4="Tüm Şirketler",9003,IF($C$4="Hayatdışı Sigorta Şirketleri",9000,9001)),INDIRECT("'"&amp;C$5&amp;"'!$B$1:$B$1095"),0),MATCH($B8,INDIRECT("'"&amp;C$5&amp;"'!5:5"),0))),0)</f>
        <v>32490058.990000203</v>
      </c>
      <c r="D8" s="18">
        <f ca="1">IFERROR(INDIRECT("'"&amp;C$5&amp;"'!"&amp;ADDRESS(MATCH(IF($C$4="Tüm Şirketler",9003,IF($C$4="Hayatdışı Sigorta Şirketleri",9000,9001)),INDIRECT("'"&amp;C$5&amp;"'!$B$1:$B$1095"),0),MATCH($B8,INDIRECT("'"&amp;C$5&amp;"'!5:5"),0)+1)),0)</f>
        <v>0</v>
      </c>
      <c r="E8" s="18">
        <f ca="1">IFERROR(INDIRECT("'"&amp;E$5&amp;"'!"&amp;ADDRESS(MATCH(IF($C$4="Tüm Şirketler",9003,IF($C$4="Hayatdışı Sigorta Şirketleri",9000,9001)),INDIRECT("'"&amp;E$5&amp;"'!$B$1:$B$1095"),0),MATCH($B8,INDIRECT("'"&amp;E$5&amp;"'!5:5"),0))),0)</f>
        <v>0</v>
      </c>
      <c r="F8" s="18">
        <f ca="1">IFERROR(INDIRECT("'"&amp;E$5&amp;"'!"&amp;ADDRESS(MATCH(IF($C$4="Tüm Şirketler",9003,IF($C$4="Hayatdışı Sigorta Şirketleri",9000,9001)),INDIRECT("'"&amp;E$5&amp;"'!$B$1:$B$1095"),0),MATCH($B8,INDIRECT("'"&amp;E$5&amp;"'!5:5"),0)+1)),0)</f>
        <v>0</v>
      </c>
      <c r="G8" s="19">
        <f ca="1">+C8+E8</f>
        <v>32490058.990000203</v>
      </c>
      <c r="H8" s="19">
        <f ca="1">+D8+F8</f>
        <v>0</v>
      </c>
      <c r="J8" s="7"/>
      <c r="K8" s="6"/>
      <c r="L8" s="6"/>
      <c r="M8" s="6"/>
      <c r="N8" s="6"/>
    </row>
    <row r="9" spans="1:14" ht="12.75" customHeight="1">
      <c r="A9" s="16" t="s">
        <v>13</v>
      </c>
      <c r="B9" s="17">
        <v>729</v>
      </c>
      <c r="C9" s="18">
        <f ca="1">IFERROR(INDIRECT("'"&amp;C$5&amp;"'!"&amp;ADDRESS(MATCH(IF($C$4="Tüm Şirketler",9003,IF($C$4="Hayatdışı Sigorta Şirketleri",9000,9001)),INDIRECT("'"&amp;C$5&amp;"'!$B$1:$B$1095"),0),MATCH($B9,INDIRECT("'"&amp;C$5&amp;"'!5:5"),0))),0)</f>
        <v>40169483.481300004</v>
      </c>
      <c r="D9" s="18">
        <f ca="1">IFERROR(INDIRECT("'"&amp;C$5&amp;"'!"&amp;ADDRESS(MATCH(IF($C$4="Tüm Şirketler",9003,IF($C$4="Hayatdışı Sigorta Şirketleri",9000,9001)),INDIRECT("'"&amp;C$5&amp;"'!$B$1:$B$1095"),0),MATCH($B9,INDIRECT("'"&amp;C$5&amp;"'!5:5"),0)+1)),0)</f>
        <v>0</v>
      </c>
      <c r="E9" s="18">
        <f ca="1">IFERROR(INDIRECT("'"&amp;E$5&amp;"'!"&amp;ADDRESS(MATCH(IF($C$4="Tüm Şirketler",9003,IF($C$4="Hayatdışı Sigorta Şirketleri",9000,9001)),INDIRECT("'"&amp;E$5&amp;"'!$B$1:$B$1095"),0),MATCH($B9,INDIRECT("'"&amp;E$5&amp;"'!5:5"),0))),0)</f>
        <v>0</v>
      </c>
      <c r="F9" s="18">
        <f ca="1">IFERROR(INDIRECT("'"&amp;E$5&amp;"'!"&amp;ADDRESS(MATCH(IF($C$4="Tüm Şirketler",9003,IF($C$4="Hayatdışı Sigorta Şirketleri",9000,9001)),INDIRECT("'"&amp;E$5&amp;"'!$B$1:$B$1095"),0),MATCH($B9,INDIRECT("'"&amp;E$5&amp;"'!5:5"),0)+1)),0)</f>
        <v>0</v>
      </c>
      <c r="G9" s="19">
        <f t="shared" ref="G9:H72" ca="1" si="0">+C9+E9</f>
        <v>40169483.481300004</v>
      </c>
      <c r="H9" s="19">
        <f t="shared" ca="1" si="0"/>
        <v>0</v>
      </c>
      <c r="J9" s="7"/>
      <c r="K9" s="6"/>
      <c r="L9" s="6"/>
      <c r="M9" s="6"/>
      <c r="N9" s="6"/>
    </row>
    <row r="10" spans="1:14" ht="12.75" customHeight="1">
      <c r="A10" s="16" t="s">
        <v>14</v>
      </c>
      <c r="B10" s="17">
        <v>750</v>
      </c>
      <c r="C10" s="18">
        <f ca="1">IFERROR(INDIRECT("'"&amp;C$5&amp;"'!"&amp;ADDRESS(MATCH(IF($C$4="Tüm Şirketler",9003,IF($C$4="Hayatdışı Sigorta Şirketleri",9000,9001)),INDIRECT("'"&amp;C$5&amp;"'!$B$1:$B$1095"),0),MATCH($B10,INDIRECT("'"&amp;C$5&amp;"'!5:5"),0))),0)</f>
        <v>3146220473.4330068</v>
      </c>
      <c r="D10" s="18">
        <f ca="1">IFERROR(INDIRECT("'"&amp;C$5&amp;"'!"&amp;ADDRESS(MATCH(IF($C$4="Tüm Şirketler",9003,IF($C$4="Hayatdışı Sigorta Şirketleri",9000,9001)),INDIRECT("'"&amp;C$5&amp;"'!$B$1:$B$1095"),0),MATCH($B10,INDIRECT("'"&amp;C$5&amp;"'!5:5"),0)+1)),0)</f>
        <v>3613386.7600000007</v>
      </c>
      <c r="E10" s="18">
        <f ca="1">IFERROR(INDIRECT("'"&amp;E$5&amp;"'!"&amp;ADDRESS(MATCH(IF($C$4="Tüm Şirketler",9003,IF($C$4="Hayatdışı Sigorta Şirketleri",9000,9001)),INDIRECT("'"&amp;E$5&amp;"'!$B$1:$B$1095"),0),MATCH($B10,INDIRECT("'"&amp;E$5&amp;"'!5:5"),0))),0)</f>
        <v>2203820.5899999645</v>
      </c>
      <c r="F10" s="18">
        <f ca="1">IFERROR(INDIRECT("'"&amp;E$5&amp;"'!"&amp;ADDRESS(MATCH(IF($C$4="Tüm Şirketler",9003,IF($C$4="Hayatdışı Sigorta Şirketleri",9000,9001)),INDIRECT("'"&amp;E$5&amp;"'!$B$1:$B$1095"),0),MATCH($B10,INDIRECT("'"&amp;E$5&amp;"'!5:5"),0)+1)),0)</f>
        <v>3453119.36</v>
      </c>
      <c r="G10" s="19">
        <f t="shared" ca="1" si="0"/>
        <v>3148424294.0230069</v>
      </c>
      <c r="H10" s="19">
        <f t="shared" ca="1" si="0"/>
        <v>7066506.120000001</v>
      </c>
      <c r="J10" s="7"/>
    </row>
    <row r="11" spans="1:14" ht="12.75" customHeight="1">
      <c r="A11" s="16" t="s">
        <v>15</v>
      </c>
      <c r="B11" s="17">
        <v>751</v>
      </c>
      <c r="C11" s="18">
        <f ca="1">IFERROR(INDIRECT("'"&amp;C$5&amp;"'!"&amp;ADDRESS(MATCH(IF($C$4="Tüm Şirketler",9003,IF($C$4="Hayatdışı Sigorta Şirketleri",9000,9001)),INDIRECT("'"&amp;C$5&amp;"'!$B$1:$B$1095"),0),MATCH($B11,INDIRECT("'"&amp;C$5&amp;"'!5:5"),0))),0)</f>
        <v>148421468.56428611</v>
      </c>
      <c r="D11" s="18">
        <f ca="1">IFERROR(INDIRECT("'"&amp;C$5&amp;"'!"&amp;ADDRESS(MATCH(IF($C$4="Tüm Şirketler",9003,IF($C$4="Hayatdışı Sigorta Şirketleri",9000,9001)),INDIRECT("'"&amp;C$5&amp;"'!$B$1:$B$1095"),0),MATCH($B11,INDIRECT("'"&amp;C$5&amp;"'!5:5"),0)+1)),0)</f>
        <v>0</v>
      </c>
      <c r="E11" s="18">
        <f ca="1">IFERROR(INDIRECT("'"&amp;E$5&amp;"'!"&amp;ADDRESS(MATCH(IF($C$4="Tüm Şirketler",9003,IF($C$4="Hayatdışı Sigorta Şirketleri",9000,9001)),INDIRECT("'"&amp;E$5&amp;"'!$B$1:$B$1095"),0),MATCH($B11,INDIRECT("'"&amp;E$5&amp;"'!5:5"),0))),0)</f>
        <v>0</v>
      </c>
      <c r="F11" s="18">
        <f ca="1">IFERROR(INDIRECT("'"&amp;E$5&amp;"'!"&amp;ADDRESS(MATCH(IF($C$4="Tüm Şirketler",9003,IF($C$4="Hayatdışı Sigorta Şirketleri",9000,9001)),INDIRECT("'"&amp;E$5&amp;"'!$B$1:$B$1095"),0),MATCH($B11,INDIRECT("'"&amp;E$5&amp;"'!5:5"),0)+1)),0)</f>
        <v>0</v>
      </c>
      <c r="G11" s="19">
        <f t="shared" ca="1" si="0"/>
        <v>148421468.56428611</v>
      </c>
      <c r="H11" s="19">
        <f t="shared" ca="1" si="0"/>
        <v>0</v>
      </c>
      <c r="J11" s="7"/>
    </row>
    <row r="12" spans="1:14" ht="12.75" customHeight="1" thickBot="1">
      <c r="A12" s="80" t="s">
        <v>16</v>
      </c>
      <c r="B12" s="81"/>
      <c r="C12" s="20">
        <f t="shared" ref="C12:H12" ca="1" si="1">SUM(C7:C11)</f>
        <v>3417617157.4285932</v>
      </c>
      <c r="D12" s="20">
        <f t="shared" ca="1" si="1"/>
        <v>3613386.7600000007</v>
      </c>
      <c r="E12" s="20">
        <f t="shared" ca="1" si="1"/>
        <v>2203820.5899999645</v>
      </c>
      <c r="F12" s="20">
        <f t="shared" ca="1" si="1"/>
        <v>3453119.36</v>
      </c>
      <c r="G12" s="20">
        <f t="shared" ca="1" si="1"/>
        <v>3419820978.0185933</v>
      </c>
      <c r="H12" s="20">
        <f t="shared" ca="1" si="1"/>
        <v>7066506.120000001</v>
      </c>
      <c r="J12" s="7"/>
    </row>
    <row r="13" spans="1:14" ht="12.75" customHeight="1">
      <c r="A13" s="21" t="s">
        <v>17</v>
      </c>
      <c r="B13" s="22">
        <v>784</v>
      </c>
      <c r="C13" s="23">
        <f ca="1">IFERROR(INDIRECT("'"&amp;C$5&amp;"'!"&amp;ADDRESS(MATCH(IF($C$4="Tüm Şirketler",9003,IF($C$4="Hayatdışı Sigorta Şirketleri",9000,9001)),INDIRECT("'"&amp;C$5&amp;"'!$B$1:$B$1095"),0),MATCH($B13,INDIRECT("'"&amp;C$5&amp;"'!5:5"),0))),0)</f>
        <v>125400538.37619042</v>
      </c>
      <c r="D13" s="23">
        <f ca="1">IFERROR(INDIRECT("'"&amp;C$5&amp;"'!"&amp;ADDRESS(MATCH(IF($C$4="Tüm Şirketler",9003,IF($C$4="Hayatdışı Sigorta Şirketleri",9000,9001)),INDIRECT("'"&amp;C$5&amp;"'!$B$1:$B$1095"),0),MATCH($B13,INDIRECT("'"&amp;C$5&amp;"'!5:5"),0)+1)),0)</f>
        <v>0.1</v>
      </c>
      <c r="E13" s="23">
        <f ca="1">IFERROR(INDIRECT("'"&amp;E$5&amp;"'!"&amp;ADDRESS(MATCH(IF($C$4="Tüm Şirketler",9003,IF($C$4="Hayatdışı Sigorta Şirketleri",9000,9001)),INDIRECT("'"&amp;E$5&amp;"'!$B$1:$B$1095"),0),MATCH($B13,INDIRECT("'"&amp;E$5&amp;"'!5:5"),0))),0)</f>
        <v>0</v>
      </c>
      <c r="F13" s="23">
        <f ca="1">IFERROR(INDIRECT("'"&amp;E$5&amp;"'!"&amp;ADDRESS(MATCH(IF($C$4="Tüm Şirketler",9003,IF($C$4="Hayatdışı Sigorta Şirketleri",9000,9001)),INDIRECT("'"&amp;E$5&amp;"'!$B$1:$B$1095"),0),MATCH($B13,INDIRECT("'"&amp;E$5&amp;"'!5:5"),0)+1)),0)</f>
        <v>0</v>
      </c>
      <c r="G13" s="24">
        <f t="shared" ca="1" si="0"/>
        <v>125400538.37619042</v>
      </c>
      <c r="H13" s="24">
        <f t="shared" ca="1" si="0"/>
        <v>0.1</v>
      </c>
      <c r="J13" s="7"/>
    </row>
    <row r="14" spans="1:14" ht="12.75" customHeight="1">
      <c r="A14" s="25" t="s">
        <v>18</v>
      </c>
      <c r="B14" s="17">
        <v>785</v>
      </c>
      <c r="C14" s="19">
        <f ca="1">+C15+C16+C17+C20</f>
        <v>46104741555.018181</v>
      </c>
      <c r="D14" s="19">
        <f ca="1">+D15+D16+D17+D20</f>
        <v>15123497.960000003</v>
      </c>
      <c r="E14" s="19">
        <f ca="1">+E15+E16+E17+E20</f>
        <v>2222794515.7750001</v>
      </c>
      <c r="F14" s="19">
        <f ca="1">+F15+F16+F17+F20</f>
        <v>39351840.120000005</v>
      </c>
      <c r="G14" s="19">
        <f t="shared" ca="1" si="0"/>
        <v>48327536070.793182</v>
      </c>
      <c r="H14" s="19">
        <f t="shared" ca="1" si="0"/>
        <v>54475338.080000006</v>
      </c>
      <c r="J14" s="7"/>
    </row>
    <row r="15" spans="1:14" ht="12.75" customHeight="1">
      <c r="A15" s="26" t="s">
        <v>19</v>
      </c>
      <c r="B15" s="27">
        <v>904</v>
      </c>
      <c r="C15" s="18">
        <f ca="1">IFERROR(INDIRECT("'"&amp;C$5&amp;"'!"&amp;ADDRESS(MATCH(IF($C$4="Tüm Şirketler",9003,IF($C$4="Hayatdışı Sigorta Şirketleri",9000,9001)),INDIRECT("'"&amp;C$5&amp;"'!$B$1:$B$1095"),0),MATCH($B15,INDIRECT("'"&amp;C$5&amp;"'!5:5"),0))),0)</f>
        <v>1013444634.1220002</v>
      </c>
      <c r="D15" s="18">
        <f ca="1">IFERROR(INDIRECT("'"&amp;C$5&amp;"'!"&amp;ADDRESS(MATCH(IF($C$4="Tüm Şirketler",9003,IF($C$4="Hayatdışı Sigorta Şirketleri",9000,9001)),INDIRECT("'"&amp;C$5&amp;"'!$B$1:$B$1095"),0),MATCH($B15,INDIRECT("'"&amp;C$5&amp;"'!5:5"),0)+1)),0)</f>
        <v>0</v>
      </c>
      <c r="E15" s="18">
        <f ca="1">IFERROR(INDIRECT("'"&amp;E$5&amp;"'!"&amp;ADDRESS(MATCH(IF($C$4="Tüm Şirketler",9003,IF($C$4="Hayatdışı Sigorta Şirketleri",9000,9001)),INDIRECT("'"&amp;E$5&amp;"'!$B$1:$B$1095"),0),MATCH($B15,INDIRECT("'"&amp;E$5&amp;"'!5:5"),0))),0)</f>
        <v>0</v>
      </c>
      <c r="F15" s="18">
        <f ca="1">IFERROR(INDIRECT("'"&amp;E$5&amp;"'!"&amp;ADDRESS(MATCH(IF($C$4="Tüm Şirketler",9003,IF($C$4="Hayatdışı Sigorta Şirketleri",9000,9001)),INDIRECT("'"&amp;E$5&amp;"'!$B$1:$B$1095"),0),MATCH($B15,INDIRECT("'"&amp;E$5&amp;"'!5:5"),0)+1)),0)</f>
        <v>0</v>
      </c>
      <c r="G15" s="19">
        <f t="shared" ca="1" si="0"/>
        <v>1013444634.1220002</v>
      </c>
      <c r="H15" s="19">
        <f t="shared" ca="1" si="0"/>
        <v>0</v>
      </c>
      <c r="J15" s="7"/>
    </row>
    <row r="16" spans="1:14" ht="12.75" customHeight="1">
      <c r="A16" s="26" t="s">
        <v>20</v>
      </c>
      <c r="B16" s="27">
        <v>905</v>
      </c>
      <c r="C16" s="18">
        <f ca="1">IFERROR(INDIRECT("'"&amp;C$5&amp;"'!"&amp;ADDRESS(MATCH(IF($C$4="Tüm Şirketler",9003,IF($C$4="Hayatdışı Sigorta Şirketleri",9000,9001)),INDIRECT("'"&amp;C$5&amp;"'!$B$1:$B$1095"),0),MATCH($B16,INDIRECT("'"&amp;C$5&amp;"'!5:5"),0))),0)</f>
        <v>320585802.30004102</v>
      </c>
      <c r="D16" s="18">
        <f ca="1">IFERROR(INDIRECT("'"&amp;C$5&amp;"'!"&amp;ADDRESS(MATCH(IF($C$4="Tüm Şirketler",9003,IF($C$4="Hayatdışı Sigorta Şirketleri",9000,9001)),INDIRECT("'"&amp;C$5&amp;"'!$B$1:$B$1095"),0),MATCH($B16,INDIRECT("'"&amp;C$5&amp;"'!5:5"),0)+1)),0)</f>
        <v>0</v>
      </c>
      <c r="E16" s="18">
        <f ca="1">IFERROR(INDIRECT("'"&amp;E$5&amp;"'!"&amp;ADDRESS(MATCH(IF($C$4="Tüm Şirketler",9003,IF($C$4="Hayatdışı Sigorta Şirketleri",9000,9001)),INDIRECT("'"&amp;E$5&amp;"'!$B$1:$B$1095"),0),MATCH($B16,INDIRECT("'"&amp;E$5&amp;"'!5:5"),0))),0)</f>
        <v>100866.25</v>
      </c>
      <c r="F16" s="18">
        <f ca="1">IFERROR(INDIRECT("'"&amp;E$5&amp;"'!"&amp;ADDRESS(MATCH(IF($C$4="Tüm Şirketler",9003,IF($C$4="Hayatdışı Sigorta Şirketleri",9000,9001)),INDIRECT("'"&amp;E$5&amp;"'!$B$1:$B$1095"),0),MATCH($B16,INDIRECT("'"&amp;E$5&amp;"'!5:5"),0)+1)),0)</f>
        <v>0</v>
      </c>
      <c r="G16" s="19">
        <f t="shared" ca="1" si="0"/>
        <v>320686668.55004102</v>
      </c>
      <c r="H16" s="19">
        <f t="shared" ca="1" si="0"/>
        <v>0</v>
      </c>
      <c r="J16" s="7"/>
    </row>
    <row r="17" spans="1:10" ht="12.75" customHeight="1">
      <c r="A17" s="26" t="s">
        <v>21</v>
      </c>
      <c r="B17" s="27">
        <v>906</v>
      </c>
      <c r="C17" s="19">
        <f ca="1">+C18+C19</f>
        <v>15426600737.840626</v>
      </c>
      <c r="D17" s="19">
        <f ca="1">+D18+D19</f>
        <v>0</v>
      </c>
      <c r="E17" s="19">
        <f ca="1">+E18+E19</f>
        <v>576218159.81400025</v>
      </c>
      <c r="F17" s="19">
        <f ca="1">+F18+F19</f>
        <v>0</v>
      </c>
      <c r="G17" s="19">
        <f t="shared" ca="1" si="0"/>
        <v>16002818897.654627</v>
      </c>
      <c r="H17" s="19">
        <f t="shared" ca="1" si="0"/>
        <v>0</v>
      </c>
      <c r="J17" s="7"/>
    </row>
    <row r="18" spans="1:10" ht="12.75" customHeight="1">
      <c r="A18" s="28" t="s">
        <v>22</v>
      </c>
      <c r="B18" s="29">
        <v>90601</v>
      </c>
      <c r="C18" s="18">
        <f ca="1">IFERROR(INDIRECT("'"&amp;C$5&amp;"'!"&amp;ADDRESS(MATCH(IF($C$4="Tüm Şirketler",9003,IF($C$4="Hayatdışı Sigorta Şirketleri",9000,9001)),INDIRECT("'"&amp;C$5&amp;"'!$B$1:$B$1095"),0),MATCH($B18,INDIRECT("'"&amp;C$5&amp;"'!5:5"),0))),0)</f>
        <v>1720726943.3260813</v>
      </c>
      <c r="D18" s="18">
        <f ca="1">IFERROR(INDIRECT("'"&amp;C$5&amp;"'!"&amp;ADDRESS(MATCH(IF($C$4="Tüm Şirketler",9003,IF($C$4="Hayatdışı Sigorta Şirketleri",9000,9001)),INDIRECT("'"&amp;C$5&amp;"'!$B$1:$B$1095"),0),MATCH($B18,INDIRECT("'"&amp;C$5&amp;"'!5:5"),0)+1)),0)</f>
        <v>0</v>
      </c>
      <c r="E18" s="18">
        <f ca="1">IFERROR(INDIRECT("'"&amp;E$5&amp;"'!"&amp;ADDRESS(MATCH(IF($C$4="Tüm Şirketler",9003,IF($C$4="Hayatdışı Sigorta Şirketleri",9000,9001)),INDIRECT("'"&amp;E$5&amp;"'!$B$1:$B$1095"),0),MATCH($B18,INDIRECT("'"&amp;E$5&amp;"'!5:5"),0))),0)</f>
        <v>9267930.0880810898</v>
      </c>
      <c r="F18" s="18">
        <f ca="1">IFERROR(INDIRECT("'"&amp;E$5&amp;"'!"&amp;ADDRESS(MATCH(IF($C$4="Tüm Şirketler",9003,IF($C$4="Hayatdışı Sigorta Şirketleri",9000,9001)),INDIRECT("'"&amp;E$5&amp;"'!$B$1:$B$1095"),0),MATCH($B18,INDIRECT("'"&amp;E$5&amp;"'!5:5"),0)+1)),0)</f>
        <v>0</v>
      </c>
      <c r="G18" s="19">
        <f t="shared" ca="1" si="0"/>
        <v>1729994873.4141624</v>
      </c>
      <c r="H18" s="19">
        <f t="shared" ca="1" si="0"/>
        <v>0</v>
      </c>
      <c r="J18" s="7"/>
    </row>
    <row r="19" spans="1:10" ht="12.75" customHeight="1">
      <c r="A19" s="28" t="s">
        <v>23</v>
      </c>
      <c r="B19" s="29">
        <v>90602</v>
      </c>
      <c r="C19" s="18">
        <f ca="1">IFERROR(INDIRECT("'"&amp;C$5&amp;"'!"&amp;ADDRESS(MATCH(IF($C$4="Tüm Şirketler",9003,IF($C$4="Hayatdışı Sigorta Şirketleri",9000,9001)),INDIRECT("'"&amp;C$5&amp;"'!$B$1:$B$1095"),0),MATCH($B19,INDIRECT("'"&amp;C$5&amp;"'!5:5"),0))),0)</f>
        <v>13705873794.514545</v>
      </c>
      <c r="D19" s="18">
        <f ca="1">IFERROR(INDIRECT("'"&amp;C$5&amp;"'!"&amp;ADDRESS(MATCH(IF($C$4="Tüm Şirketler",9003,IF($C$4="Hayatdışı Sigorta Şirketleri",9000,9001)),INDIRECT("'"&amp;C$5&amp;"'!$B$1:$B$1095"),0),MATCH($B19,INDIRECT("'"&amp;C$5&amp;"'!5:5"),0)+1)),0)</f>
        <v>0</v>
      </c>
      <c r="E19" s="18">
        <f ca="1">IFERROR(INDIRECT("'"&amp;E$5&amp;"'!"&amp;ADDRESS(MATCH(IF($C$4="Tüm Şirketler",9003,IF($C$4="Hayatdışı Sigorta Şirketleri",9000,9001)),INDIRECT("'"&amp;E$5&amp;"'!$B$1:$B$1095"),0),MATCH($B19,INDIRECT("'"&amp;E$5&amp;"'!5:5"),0))),0)</f>
        <v>566950229.72591913</v>
      </c>
      <c r="F19" s="18">
        <f ca="1">IFERROR(INDIRECT("'"&amp;E$5&amp;"'!"&amp;ADDRESS(MATCH(IF($C$4="Tüm Şirketler",9003,IF($C$4="Hayatdışı Sigorta Şirketleri",9000,9001)),INDIRECT("'"&amp;E$5&amp;"'!$B$1:$B$1095"),0),MATCH($B19,INDIRECT("'"&amp;E$5&amp;"'!5:5"),0)+1)),0)</f>
        <v>0</v>
      </c>
      <c r="G19" s="19">
        <f t="shared" ca="1" si="0"/>
        <v>14272824024.240465</v>
      </c>
      <c r="H19" s="19">
        <f t="shared" ca="1" si="0"/>
        <v>0</v>
      </c>
      <c r="J19" s="7"/>
    </row>
    <row r="20" spans="1:10" ht="12.75" customHeight="1">
      <c r="A20" s="26" t="s">
        <v>24</v>
      </c>
      <c r="B20" s="27">
        <v>907</v>
      </c>
      <c r="C20" s="19">
        <f ca="1">+C21+C22</f>
        <v>29344110380.755516</v>
      </c>
      <c r="D20" s="19">
        <f ca="1">+D21+D22</f>
        <v>15123497.960000003</v>
      </c>
      <c r="E20" s="19">
        <f ca="1">+E21+E22</f>
        <v>1646475489.711</v>
      </c>
      <c r="F20" s="19">
        <f ca="1">+F21+F22</f>
        <v>39351840.120000005</v>
      </c>
      <c r="G20" s="19">
        <f t="shared" ca="1" si="0"/>
        <v>30990585870.466515</v>
      </c>
      <c r="H20" s="19">
        <f t="shared" ca="1" si="0"/>
        <v>54475338.080000006</v>
      </c>
      <c r="J20" s="7"/>
    </row>
    <row r="21" spans="1:10" ht="12.75" customHeight="1">
      <c r="A21" s="28" t="s">
        <v>22</v>
      </c>
      <c r="B21" s="29">
        <v>90701</v>
      </c>
      <c r="C21" s="18">
        <f ca="1">IFERROR(INDIRECT("'"&amp;C$5&amp;"'!"&amp;ADDRESS(MATCH(IF($C$4="Tüm Şirketler",9003,IF($C$4="Hayatdışı Sigorta Şirketleri",9000,9001)),INDIRECT("'"&amp;C$5&amp;"'!$B$1:$B$1095"),0),MATCH($B21,INDIRECT("'"&amp;C$5&amp;"'!5:5"),0))),0)</f>
        <v>4172504612.3229065</v>
      </c>
      <c r="D21" s="18">
        <f ca="1">IFERROR(INDIRECT("'"&amp;C$5&amp;"'!"&amp;ADDRESS(MATCH(IF($C$4="Tüm Şirketler",9003,IF($C$4="Hayatdışı Sigorta Şirketleri",9000,9001)),INDIRECT("'"&amp;C$5&amp;"'!$B$1:$B$1095"),0),MATCH($B21,INDIRECT("'"&amp;C$5&amp;"'!5:5"),0)+1)),0)</f>
        <v>1995673.5399999996</v>
      </c>
      <c r="E21" s="18">
        <f ca="1">IFERROR(INDIRECT("'"&amp;E$5&amp;"'!"&amp;ADDRESS(MATCH(IF($C$4="Tüm Şirketler",9003,IF($C$4="Hayatdışı Sigorta Şirketleri",9000,9001)),INDIRECT("'"&amp;E$5&amp;"'!$B$1:$B$1095"),0),MATCH($B21,INDIRECT("'"&amp;E$5&amp;"'!5:5"),0))),0)</f>
        <v>262198255.86885953</v>
      </c>
      <c r="F21" s="18">
        <f ca="1">IFERROR(INDIRECT("'"&amp;E$5&amp;"'!"&amp;ADDRESS(MATCH(IF($C$4="Tüm Şirketler",9003,IF($C$4="Hayatdışı Sigorta Şirketleri",9000,9001)),INDIRECT("'"&amp;E$5&amp;"'!$B$1:$B$1095"),0),MATCH($B21,INDIRECT("'"&amp;E$5&amp;"'!5:5"),0)+1)),0)</f>
        <v>8009477.4299999997</v>
      </c>
      <c r="G21" s="19">
        <f t="shared" ca="1" si="0"/>
        <v>4434702868.1917658</v>
      </c>
      <c r="H21" s="19">
        <f t="shared" ca="1" si="0"/>
        <v>10005150.969999999</v>
      </c>
      <c r="J21" s="7"/>
    </row>
    <row r="22" spans="1:10" ht="12.75" customHeight="1">
      <c r="A22" s="28" t="s">
        <v>23</v>
      </c>
      <c r="B22" s="29">
        <v>90702</v>
      </c>
      <c r="C22" s="18">
        <f ca="1">IFERROR(INDIRECT("'"&amp;C$5&amp;"'!"&amp;ADDRESS(MATCH(IF($C$4="Tüm Şirketler",9003,IF($C$4="Hayatdışı Sigorta Şirketleri",9000,9001)),INDIRECT("'"&amp;C$5&amp;"'!$B$1:$B$1095"),0),MATCH($B22,INDIRECT("'"&amp;C$5&amp;"'!5:5"),0))),0)</f>
        <v>25171605768.43261</v>
      </c>
      <c r="D22" s="18">
        <f ca="1">IFERROR(INDIRECT("'"&amp;C$5&amp;"'!"&amp;ADDRESS(MATCH(IF($C$4="Tüm Şirketler",9003,IF($C$4="Hayatdışı Sigorta Şirketleri",9000,9001)),INDIRECT("'"&amp;C$5&amp;"'!$B$1:$B$1095"),0),MATCH($B22,INDIRECT("'"&amp;C$5&amp;"'!5:5"),0)+1)),0)</f>
        <v>13127824.420000004</v>
      </c>
      <c r="E22" s="18">
        <f ca="1">IFERROR(INDIRECT("'"&amp;E$5&amp;"'!"&amp;ADDRESS(MATCH(IF($C$4="Tüm Şirketler",9003,IF($C$4="Hayatdışı Sigorta Şirketleri",9000,9001)),INDIRECT("'"&amp;E$5&amp;"'!$B$1:$B$1095"),0),MATCH($B22,INDIRECT("'"&amp;E$5&amp;"'!5:5"),0))),0)</f>
        <v>1384277233.8421404</v>
      </c>
      <c r="F22" s="18">
        <f ca="1">IFERROR(INDIRECT("'"&amp;E$5&amp;"'!"&amp;ADDRESS(MATCH(IF($C$4="Tüm Şirketler",9003,IF($C$4="Hayatdışı Sigorta Şirketleri",9000,9001)),INDIRECT("'"&amp;E$5&amp;"'!$B$1:$B$1095"),0),MATCH($B22,INDIRECT("'"&amp;E$5&amp;"'!5:5"),0)+1)),0)</f>
        <v>31342362.690000005</v>
      </c>
      <c r="G22" s="19">
        <f t="shared" ca="1" si="0"/>
        <v>26555883002.27475</v>
      </c>
      <c r="H22" s="19">
        <f t="shared" ca="1" si="0"/>
        <v>44470187.110000007</v>
      </c>
      <c r="J22" s="7"/>
    </row>
    <row r="23" spans="1:10" ht="12.75" customHeight="1">
      <c r="A23" s="25" t="s">
        <v>25</v>
      </c>
      <c r="B23" s="17">
        <v>786</v>
      </c>
      <c r="C23" s="18">
        <f ca="1">IFERROR(INDIRECT("'"&amp;C$5&amp;"'!"&amp;ADDRESS(MATCH(IF($C$4="Tüm Şirketler",9003,IF($C$4="Hayatdışı Sigorta Şirketleri",9000,9001)),INDIRECT("'"&amp;C$5&amp;"'!$B$1:$B$1095"),0),MATCH($B23,INDIRECT("'"&amp;C$5&amp;"'!5:5"),0))),0)</f>
        <v>479877952.1638357</v>
      </c>
      <c r="D23" s="18">
        <f ca="1">IFERROR(INDIRECT("'"&amp;C$5&amp;"'!"&amp;ADDRESS(MATCH(IF($C$4="Tüm Şirketler",9003,IF($C$4="Hayatdışı Sigorta Şirketleri",9000,9001)),INDIRECT("'"&amp;C$5&amp;"'!$B$1:$B$1095"),0),MATCH($B23,INDIRECT("'"&amp;C$5&amp;"'!5:5"),0)+1)),0)</f>
        <v>96430.71</v>
      </c>
      <c r="E23" s="18">
        <f ca="1">IFERROR(INDIRECT("'"&amp;E$5&amp;"'!"&amp;ADDRESS(MATCH(IF($C$4="Tüm Şirketler",9003,IF($C$4="Hayatdışı Sigorta Şirketleri",9000,9001)),INDIRECT("'"&amp;E$5&amp;"'!$B$1:$B$1095"),0),MATCH($B23,INDIRECT("'"&amp;E$5&amp;"'!5:5"),0))),0)</f>
        <v>75893.73</v>
      </c>
      <c r="F23" s="18">
        <f ca="1">IFERROR(INDIRECT("'"&amp;E$5&amp;"'!"&amp;ADDRESS(MATCH(IF($C$4="Tüm Şirketler",9003,IF($C$4="Hayatdışı Sigorta Şirketleri",9000,9001)),INDIRECT("'"&amp;E$5&amp;"'!$B$1:$B$1095"),0),MATCH($B23,INDIRECT("'"&amp;E$5&amp;"'!5:5"),0)+1)),0)</f>
        <v>317035.02</v>
      </c>
      <c r="G23" s="19">
        <f t="shared" ca="1" si="0"/>
        <v>479953845.89383572</v>
      </c>
      <c r="H23" s="19">
        <f t="shared" ca="1" si="0"/>
        <v>413465.73000000004</v>
      </c>
      <c r="J23" s="7"/>
    </row>
    <row r="24" spans="1:10" ht="12.75" customHeight="1" thickBot="1">
      <c r="A24" s="84" t="s">
        <v>26</v>
      </c>
      <c r="B24" s="85"/>
      <c r="C24" s="30">
        <f ca="1">+C13+C14+C23</f>
        <v>46710020045.558205</v>
      </c>
      <c r="D24" s="30">
        <f ca="1">+D13+D14+D23</f>
        <v>15219928.770000003</v>
      </c>
      <c r="E24" s="30">
        <f ca="1">+E13+E14+E23</f>
        <v>2222870409.5050001</v>
      </c>
      <c r="F24" s="30">
        <f ca="1">+F13+F14+F23</f>
        <v>39668875.140000008</v>
      </c>
      <c r="G24" s="30">
        <f t="shared" ca="1" si="0"/>
        <v>48932890455.063202</v>
      </c>
      <c r="H24" s="30">
        <f t="shared" ca="1" si="0"/>
        <v>54888803.910000011</v>
      </c>
      <c r="J24" s="7"/>
    </row>
    <row r="25" spans="1:10" ht="12.75" customHeight="1">
      <c r="A25" s="11" t="s">
        <v>27</v>
      </c>
      <c r="B25" s="12">
        <v>717</v>
      </c>
      <c r="C25" s="13">
        <f ca="1">IFERROR(INDIRECT("'"&amp;C$5&amp;"'!"&amp;ADDRESS(MATCH(IF($C$4="Tüm Şirketler",9003,IF($C$4="Hayatdışı Sigorta Şirketleri",9000,9001)),INDIRECT("'"&amp;C$5&amp;"'!$B$1:$B$1095"),0),MATCH($B25,INDIRECT("'"&amp;C$5&amp;"'!5:5"),0))),0)</f>
        <v>21261276204.236561</v>
      </c>
      <c r="D25" s="13">
        <f ca="1">IFERROR(INDIRECT("'"&amp;C$5&amp;"'!"&amp;ADDRESS(MATCH(IF($C$4="Tüm Şirketler",9003,IF($C$4="Hayatdışı Sigorta Şirketleri",9000,9001)),INDIRECT("'"&amp;C$5&amp;"'!$B$1:$B$1095"),0),MATCH($B25,INDIRECT("'"&amp;C$5&amp;"'!5:5"),0)+1)),0)</f>
        <v>79469655.530000001</v>
      </c>
      <c r="E25" s="13">
        <f ca="1">IFERROR(INDIRECT("'"&amp;E$5&amp;"'!"&amp;ADDRESS(MATCH(IF($C$4="Tüm Şirketler",9003,IF($C$4="Hayatdışı Sigorta Şirketleri",9000,9001)),INDIRECT("'"&amp;E$5&amp;"'!$B$1:$B$1095"),0),MATCH($B25,INDIRECT("'"&amp;E$5&amp;"'!5:5"),0))),0)</f>
        <v>0</v>
      </c>
      <c r="F25" s="13">
        <f ca="1">IFERROR(INDIRECT("'"&amp;E$5&amp;"'!"&amp;ADDRESS(MATCH(IF($C$4="Tüm Şirketler",9003,IF($C$4="Hayatdışı Sigorta Şirketleri",9000,9001)),INDIRECT("'"&amp;E$5&amp;"'!$B$1:$B$1095"),0),MATCH($B25,INDIRECT("'"&amp;E$5&amp;"'!5:5"),0)+1)),0)</f>
        <v>53158581.340000004</v>
      </c>
      <c r="G25" s="14">
        <f t="shared" ca="1" si="0"/>
        <v>21261276204.236561</v>
      </c>
      <c r="H25" s="14">
        <f t="shared" ca="1" si="0"/>
        <v>132628236.87</v>
      </c>
      <c r="J25" s="7"/>
    </row>
    <row r="26" spans="1:10" ht="12.75" customHeight="1">
      <c r="A26" s="16" t="s">
        <v>28</v>
      </c>
      <c r="B26" s="17">
        <v>737</v>
      </c>
      <c r="C26" s="18">
        <f ca="1">IFERROR(INDIRECT("'"&amp;C$5&amp;"'!"&amp;ADDRESS(MATCH(IF($C$4="Tüm Şirketler",9003,IF($C$4="Hayatdışı Sigorta Şirketleri",9000,9001)),INDIRECT("'"&amp;C$5&amp;"'!$B$1:$B$1095"),0),MATCH($B26,INDIRECT("'"&amp;C$5&amp;"'!5:5"),0))),0)</f>
        <v>0</v>
      </c>
      <c r="D26" s="18">
        <f ca="1">IFERROR(INDIRECT("'"&amp;C$5&amp;"'!"&amp;ADDRESS(MATCH(IF($C$4="Tüm Şirketler",9003,IF($C$4="Hayatdışı Sigorta Şirketleri",9000,9001)),INDIRECT("'"&amp;C$5&amp;"'!$B$1:$B$1095"),0),MATCH($B26,INDIRECT("'"&amp;C$5&amp;"'!5:5"),0)+1)),0)</f>
        <v>0</v>
      </c>
      <c r="E26" s="18">
        <f ca="1">IFERROR(INDIRECT("'"&amp;E$5&amp;"'!"&amp;ADDRESS(MATCH(IF($C$4="Tüm Şirketler",9003,IF($C$4="Hayatdışı Sigorta Şirketleri",9000,9001)),INDIRECT("'"&amp;E$5&amp;"'!$B$1:$B$1095"),0),MATCH($B26,INDIRECT("'"&amp;E$5&amp;"'!5:5"),0))),0)</f>
        <v>0</v>
      </c>
      <c r="F26" s="18">
        <f ca="1">IFERROR(INDIRECT("'"&amp;E$5&amp;"'!"&amp;ADDRESS(MATCH(IF($C$4="Tüm Şirketler",9003,IF($C$4="Hayatdışı Sigorta Şirketleri",9000,9001)),INDIRECT("'"&amp;E$5&amp;"'!$B$1:$B$1095"),0),MATCH($B26,INDIRECT("'"&amp;E$5&amp;"'!5:5"),0)+1)),0)</f>
        <v>0</v>
      </c>
      <c r="G26" s="19">
        <f t="shared" ca="1" si="0"/>
        <v>0</v>
      </c>
      <c r="H26" s="19">
        <f t="shared" ca="1" si="0"/>
        <v>0</v>
      </c>
      <c r="J26" s="7"/>
    </row>
    <row r="27" spans="1:10" ht="12.75" customHeight="1" thickBot="1">
      <c r="A27" s="80" t="s">
        <v>29</v>
      </c>
      <c r="B27" s="81"/>
      <c r="C27" s="20">
        <f ca="1">+C25+C26</f>
        <v>21261276204.236561</v>
      </c>
      <c r="D27" s="20">
        <f ca="1">+D25+D26</f>
        <v>79469655.530000001</v>
      </c>
      <c r="E27" s="20">
        <f ca="1">+E25+E26</f>
        <v>0</v>
      </c>
      <c r="F27" s="20">
        <f ca="1">+F25+F26</f>
        <v>53158581.340000004</v>
      </c>
      <c r="G27" s="20">
        <f t="shared" ca="1" si="0"/>
        <v>21261276204.236561</v>
      </c>
      <c r="H27" s="20">
        <f t="shared" ca="1" si="0"/>
        <v>132628236.87</v>
      </c>
      <c r="J27" s="7"/>
    </row>
    <row r="28" spans="1:10" ht="12.75" customHeight="1">
      <c r="A28" s="21" t="s">
        <v>30</v>
      </c>
      <c r="B28" s="22">
        <v>713</v>
      </c>
      <c r="C28" s="23">
        <f ca="1">IFERROR(INDIRECT("'"&amp;C$5&amp;"'!"&amp;ADDRESS(MATCH(IF($C$4="Tüm Şirketler",9003,IF($C$4="Hayatdışı Sigorta Şirketleri",9000,9001)),INDIRECT("'"&amp;C$5&amp;"'!$B$1:$B$1095"),0),MATCH($B28,INDIRECT("'"&amp;C$5&amp;"'!5:5"),0))),0)</f>
        <v>0</v>
      </c>
      <c r="D28" s="23">
        <f ca="1">IFERROR(INDIRECT("'"&amp;C$5&amp;"'!"&amp;ADDRESS(MATCH(IF($C$4="Tüm Şirketler",9003,IF($C$4="Hayatdışı Sigorta Şirketleri",9000,9001)),INDIRECT("'"&amp;C$5&amp;"'!$B$1:$B$1095"),0),MATCH($B28,INDIRECT("'"&amp;C$5&amp;"'!5:5"),0)+1)),0)</f>
        <v>0</v>
      </c>
      <c r="E28" s="23">
        <f ca="1">IFERROR(INDIRECT("'"&amp;E$5&amp;"'!"&amp;ADDRESS(MATCH(IF($C$4="Tüm Şirketler",9003,IF($C$4="Hayatdışı Sigorta Şirketleri",9000,9001)),INDIRECT("'"&amp;E$5&amp;"'!$B$1:$B$1095"),0),MATCH($B28,INDIRECT("'"&amp;E$5&amp;"'!5:5"),0))),0)</f>
        <v>0</v>
      </c>
      <c r="F28" s="23">
        <f ca="1">IFERROR(INDIRECT("'"&amp;E$5&amp;"'!"&amp;ADDRESS(MATCH(IF($C$4="Tüm Şirketler",9003,IF($C$4="Hayatdışı Sigorta Şirketleri",9000,9001)),INDIRECT("'"&amp;E$5&amp;"'!$B$1:$B$1095"),0),MATCH($B28,INDIRECT("'"&amp;E$5&amp;"'!5:5"),0)+1)),0)</f>
        <v>0</v>
      </c>
      <c r="G28" s="24">
        <f t="shared" ca="1" si="0"/>
        <v>0</v>
      </c>
      <c r="H28" s="24">
        <f t="shared" ca="1" si="0"/>
        <v>0</v>
      </c>
      <c r="J28" s="7"/>
    </row>
    <row r="29" spans="1:10" ht="12.75" customHeight="1" thickBot="1">
      <c r="A29" s="82" t="s">
        <v>31</v>
      </c>
      <c r="B29" s="83"/>
      <c r="C29" s="31">
        <f ca="1">C28</f>
        <v>0</v>
      </c>
      <c r="D29" s="31">
        <f ca="1">D28</f>
        <v>0</v>
      </c>
      <c r="E29" s="31">
        <f ca="1">E28</f>
        <v>0</v>
      </c>
      <c r="F29" s="31">
        <f ca="1">F28</f>
        <v>0</v>
      </c>
      <c r="G29" s="31">
        <f t="shared" ca="1" si="0"/>
        <v>0</v>
      </c>
      <c r="H29" s="31">
        <f t="shared" ca="1" si="0"/>
        <v>0</v>
      </c>
      <c r="J29" s="7"/>
    </row>
    <row r="30" spans="1:10" ht="12.75" customHeight="1">
      <c r="A30" s="21" t="s">
        <v>32</v>
      </c>
      <c r="B30" s="22">
        <v>727</v>
      </c>
      <c r="C30" s="23">
        <f ca="1">IFERROR(INDIRECT("'"&amp;C$5&amp;"'!"&amp;ADDRESS(MATCH(IF($C$4="Tüm Şirketler",9003,IF($C$4="Hayatdışı Sigorta Şirketleri",9000,9001)),INDIRECT("'"&amp;C$5&amp;"'!$B$1:$B$1095"),0),MATCH($B30,INDIRECT("'"&amp;C$5&amp;"'!5:5"),0))),0)</f>
        <v>766046353.25779998</v>
      </c>
      <c r="D30" s="23">
        <f ca="1">IFERROR(INDIRECT("'"&amp;C$5&amp;"'!"&amp;ADDRESS(MATCH(IF($C$4="Tüm Şirketler",9003,IF($C$4="Hayatdışı Sigorta Şirketleri",9000,9001)),INDIRECT("'"&amp;C$5&amp;"'!$B$1:$B$1095"),0),MATCH($B30,INDIRECT("'"&amp;C$5&amp;"'!5:5"),0)+1)),0)</f>
        <v>0</v>
      </c>
      <c r="E30" s="23">
        <f ca="1">IFERROR(INDIRECT("'"&amp;E$5&amp;"'!"&amp;ADDRESS(MATCH(IF($C$4="Tüm Şirketler",9003,IF($C$4="Hayatdışı Sigorta Şirketleri",9000,9001)),INDIRECT("'"&amp;E$5&amp;"'!$B$1:$B$1095"),0),MATCH($B30,INDIRECT("'"&amp;E$5&amp;"'!5:5"),0))),0)</f>
        <v>-22898.98</v>
      </c>
      <c r="F30" s="23">
        <f ca="1">IFERROR(INDIRECT("'"&amp;E$5&amp;"'!"&amp;ADDRESS(MATCH(IF($C$4="Tüm Şirketler",9003,IF($C$4="Hayatdışı Sigorta Şirketleri",9000,9001)),INDIRECT("'"&amp;E$5&amp;"'!$B$1:$B$1095"),0),MATCH($B30,INDIRECT("'"&amp;E$5&amp;"'!5:5"),0)+1)),0)</f>
        <v>16979078.420000002</v>
      </c>
      <c r="G30" s="24">
        <f t="shared" ca="1" si="0"/>
        <v>766023454.27779996</v>
      </c>
      <c r="H30" s="24">
        <f t="shared" ca="1" si="0"/>
        <v>16979078.420000002</v>
      </c>
      <c r="J30" s="7"/>
    </row>
    <row r="31" spans="1:10" ht="12.75" customHeight="1" thickBot="1">
      <c r="A31" s="82" t="s">
        <v>33</v>
      </c>
      <c r="B31" s="83"/>
      <c r="C31" s="31">
        <f ca="1">C30</f>
        <v>766046353.25779998</v>
      </c>
      <c r="D31" s="31">
        <f ca="1">D30</f>
        <v>0</v>
      </c>
      <c r="E31" s="31">
        <f ca="1">E30</f>
        <v>-22898.98</v>
      </c>
      <c r="F31" s="31">
        <f ca="1">F30</f>
        <v>16979078.420000002</v>
      </c>
      <c r="G31" s="31">
        <f t="shared" ca="1" si="0"/>
        <v>766023454.27779996</v>
      </c>
      <c r="H31" s="31">
        <f t="shared" ca="1" si="0"/>
        <v>16979078.420000002</v>
      </c>
      <c r="J31" s="7"/>
    </row>
    <row r="32" spans="1:10" ht="12.75" customHeight="1">
      <c r="A32" s="11" t="s">
        <v>34</v>
      </c>
      <c r="B32" s="12">
        <v>712</v>
      </c>
      <c r="C32" s="13">
        <f ca="1">IFERROR(INDIRECT("'"&amp;C$5&amp;"'!"&amp;ADDRESS(MATCH(IF($C$4="Tüm Şirketler",9003,IF($C$4="Hayatdışı Sigorta Şirketleri",9000,9001)),INDIRECT("'"&amp;C$5&amp;"'!$B$1:$B$1095"),0),MATCH($B32,INDIRECT("'"&amp;C$5&amp;"'!5:5"),0))),0)</f>
        <v>793312959.96270025</v>
      </c>
      <c r="D32" s="13">
        <f ca="1">IFERROR(INDIRECT("'"&amp;C$5&amp;"'!"&amp;ADDRESS(MATCH(IF($C$4="Tüm Şirketler",9003,IF($C$4="Hayatdışı Sigorta Şirketleri",9000,9001)),INDIRECT("'"&amp;C$5&amp;"'!$B$1:$B$1095"),0),MATCH($B32,INDIRECT("'"&amp;C$5&amp;"'!5:5"),0)+1)),0)</f>
        <v>46929558.620000072</v>
      </c>
      <c r="E32" s="13">
        <f ca="1">IFERROR(INDIRECT("'"&amp;E$5&amp;"'!"&amp;ADDRESS(MATCH(IF($C$4="Tüm Şirketler",9003,IF($C$4="Hayatdışı Sigorta Şirketleri",9000,9001)),INDIRECT("'"&amp;E$5&amp;"'!$B$1:$B$1095"),0),MATCH($B32,INDIRECT("'"&amp;E$5&amp;"'!5:5"),0))),0)</f>
        <v>73736905.840000004</v>
      </c>
      <c r="F32" s="13">
        <f ca="1">IFERROR(INDIRECT("'"&amp;E$5&amp;"'!"&amp;ADDRESS(MATCH(IF($C$4="Tüm Şirketler",9003,IF($C$4="Hayatdışı Sigorta Şirketleri",9000,9001)),INDIRECT("'"&amp;E$5&amp;"'!$B$1:$B$1095"),0),MATCH($B32,INDIRECT("'"&amp;E$5&amp;"'!5:5"),0)+1)),0)</f>
        <v>125816252.90000001</v>
      </c>
      <c r="G32" s="14">
        <f t="shared" ca="1" si="0"/>
        <v>867049865.80270028</v>
      </c>
      <c r="H32" s="14">
        <f t="shared" ca="1" si="0"/>
        <v>172745811.52000007</v>
      </c>
      <c r="J32" s="7"/>
    </row>
    <row r="33" spans="1:10" ht="12.75" customHeight="1">
      <c r="A33" s="32" t="s">
        <v>35</v>
      </c>
      <c r="B33" s="22">
        <v>738</v>
      </c>
      <c r="C33" s="23">
        <f ca="1">IFERROR(INDIRECT("'"&amp;C$5&amp;"'!"&amp;ADDRESS(MATCH(IF($C$4="Tüm Şirketler",9003,IF($C$4="Hayatdışı Sigorta Şirketleri",9000,9001)),INDIRECT("'"&amp;C$5&amp;"'!$B$1:$B$1095"),0),MATCH($B33,INDIRECT("'"&amp;C$5&amp;"'!5:5"),0))),0)</f>
        <v>0</v>
      </c>
      <c r="D33" s="23">
        <f ca="1">IFERROR(INDIRECT("'"&amp;C$5&amp;"'!"&amp;ADDRESS(MATCH(IF($C$4="Tüm Şirketler",9003,IF($C$4="Hayatdışı Sigorta Şirketleri",9000,9001)),INDIRECT("'"&amp;C$5&amp;"'!$B$1:$B$1095"),0),MATCH($B33,INDIRECT("'"&amp;C$5&amp;"'!5:5"),0)+1)),0)</f>
        <v>0</v>
      </c>
      <c r="E33" s="23">
        <f ca="1">IFERROR(INDIRECT("'"&amp;E$5&amp;"'!"&amp;ADDRESS(MATCH(IF($C$4="Tüm Şirketler",9003,IF($C$4="Hayatdışı Sigorta Şirketleri",9000,9001)),INDIRECT("'"&amp;E$5&amp;"'!$B$1:$B$1095"),0),MATCH($B33,INDIRECT("'"&amp;E$5&amp;"'!5:5"),0))),0)</f>
        <v>0</v>
      </c>
      <c r="F33" s="23">
        <f ca="1">IFERROR(INDIRECT("'"&amp;E$5&amp;"'!"&amp;ADDRESS(MATCH(IF($C$4="Tüm Şirketler",9003,IF($C$4="Hayatdışı Sigorta Şirketleri",9000,9001)),INDIRECT("'"&amp;E$5&amp;"'!$B$1:$B$1095"),0),MATCH($B33,INDIRECT("'"&amp;E$5&amp;"'!5:5"),0)+1)),0)</f>
        <v>0</v>
      </c>
      <c r="G33" s="24">
        <f t="shared" ca="1" si="0"/>
        <v>0</v>
      </c>
      <c r="H33" s="24">
        <f t="shared" ca="1" si="0"/>
        <v>0</v>
      </c>
      <c r="J33" s="7"/>
    </row>
    <row r="34" spans="1:10" ht="12.75" customHeight="1">
      <c r="A34" s="16" t="s">
        <v>36</v>
      </c>
      <c r="B34" s="17">
        <v>739</v>
      </c>
      <c r="C34" s="18">
        <f ca="1">IFERROR(INDIRECT("'"&amp;C$5&amp;"'!"&amp;ADDRESS(MATCH(IF($C$4="Tüm Şirketler",9003,IF($C$4="Hayatdışı Sigorta Şirketleri",9000,9001)),INDIRECT("'"&amp;C$5&amp;"'!$B$1:$B$1095"),0),MATCH($B34,INDIRECT("'"&amp;C$5&amp;"'!5:5"),0))),0)</f>
        <v>0</v>
      </c>
      <c r="D34" s="18">
        <f ca="1">IFERROR(INDIRECT("'"&amp;C$5&amp;"'!"&amp;ADDRESS(MATCH(IF($C$4="Tüm Şirketler",9003,IF($C$4="Hayatdışı Sigorta Şirketleri",9000,9001)),INDIRECT("'"&amp;C$5&amp;"'!$B$1:$B$1095"),0),MATCH($B34,INDIRECT("'"&amp;C$5&amp;"'!5:5"),0)+1)),0)</f>
        <v>0</v>
      </c>
      <c r="E34" s="18">
        <f ca="1">IFERROR(INDIRECT("'"&amp;E$5&amp;"'!"&amp;ADDRESS(MATCH(IF($C$4="Tüm Şirketler",9003,IF($C$4="Hayatdışı Sigorta Şirketleri",9000,9001)),INDIRECT("'"&amp;E$5&amp;"'!$B$1:$B$1095"),0),MATCH($B34,INDIRECT("'"&amp;E$5&amp;"'!5:5"),0))),0)</f>
        <v>0</v>
      </c>
      <c r="F34" s="18">
        <f ca="1">IFERROR(INDIRECT("'"&amp;E$5&amp;"'!"&amp;ADDRESS(MATCH(IF($C$4="Tüm Şirketler",9003,IF($C$4="Hayatdışı Sigorta Şirketleri",9000,9001)),INDIRECT("'"&amp;E$5&amp;"'!$B$1:$B$1095"),0),MATCH($B34,INDIRECT("'"&amp;E$5&amp;"'!5:5"),0)+1)),0)</f>
        <v>0</v>
      </c>
      <c r="G34" s="19">
        <f t="shared" ca="1" si="0"/>
        <v>0</v>
      </c>
      <c r="H34" s="19">
        <f t="shared" ca="1" si="0"/>
        <v>0</v>
      </c>
      <c r="J34" s="7"/>
    </row>
    <row r="35" spans="1:10" ht="12.75" customHeight="1" thickBot="1">
      <c r="A35" s="80" t="s">
        <v>37</v>
      </c>
      <c r="B35" s="81"/>
      <c r="C35" s="20">
        <f ca="1">SUM(C32:C34)</f>
        <v>793312959.96270025</v>
      </c>
      <c r="D35" s="20">
        <f ca="1">SUM(D32:D34)</f>
        <v>46929558.620000072</v>
      </c>
      <c r="E35" s="20">
        <f ca="1">SUM(E32:E34)</f>
        <v>73736905.840000004</v>
      </c>
      <c r="F35" s="20">
        <f ca="1">SUM(F32:F34)</f>
        <v>125816252.90000001</v>
      </c>
      <c r="G35" s="20">
        <f t="shared" ca="1" si="0"/>
        <v>867049865.80270028</v>
      </c>
      <c r="H35" s="20">
        <f t="shared" ca="1" si="0"/>
        <v>172745811.52000007</v>
      </c>
      <c r="J35" s="7"/>
    </row>
    <row r="36" spans="1:10" ht="12.75" customHeight="1">
      <c r="A36" s="11" t="s">
        <v>38</v>
      </c>
      <c r="B36" s="12">
        <v>710</v>
      </c>
      <c r="C36" s="13">
        <f ca="1">IFERROR(INDIRECT("'"&amp;C$5&amp;"'!"&amp;ADDRESS(MATCH(IF($C$4="Tüm Şirketler",9003,IF($C$4="Hayatdışı Sigorta Şirketleri",9000,9001)),INDIRECT("'"&amp;C$5&amp;"'!$B$1:$B$1095"),0),MATCH($B36,INDIRECT("'"&amp;C$5&amp;"'!5:5"),0))),0)</f>
        <v>2114056226.9245989</v>
      </c>
      <c r="D36" s="13">
        <f ca="1">IFERROR(INDIRECT("'"&amp;C$5&amp;"'!"&amp;ADDRESS(MATCH(IF($C$4="Tüm Şirketler",9003,IF($C$4="Hayatdışı Sigorta Şirketleri",9000,9001)),INDIRECT("'"&amp;C$5&amp;"'!$B$1:$B$1095"),0),MATCH($B36,INDIRECT("'"&amp;C$5&amp;"'!5:5"),0)+1)),0)</f>
        <v>3664888.2029999997</v>
      </c>
      <c r="E36" s="13">
        <f ca="1">IFERROR(INDIRECT("'"&amp;E$5&amp;"'!"&amp;ADDRESS(MATCH(IF($C$4="Tüm Şirketler",9003,IF($C$4="Hayatdışı Sigorta Şirketleri",9000,9001)),INDIRECT("'"&amp;E$5&amp;"'!$B$1:$B$1095"),0),MATCH($B36,INDIRECT("'"&amp;E$5&amp;"'!5:5"),0))),0)</f>
        <v>13058897.899999999</v>
      </c>
      <c r="F36" s="13">
        <f ca="1">IFERROR(INDIRECT("'"&amp;E$5&amp;"'!"&amp;ADDRESS(MATCH(IF($C$4="Tüm Şirketler",9003,IF($C$4="Hayatdışı Sigorta Şirketleri",9000,9001)),INDIRECT("'"&amp;E$5&amp;"'!$B$1:$B$1095"),0),MATCH($B36,INDIRECT("'"&amp;E$5&amp;"'!5:5"),0)+1)),0)</f>
        <v>20770924.23</v>
      </c>
      <c r="G36" s="14">
        <f t="shared" ca="1" si="0"/>
        <v>2127115124.824599</v>
      </c>
      <c r="H36" s="14">
        <f t="shared" ca="1" si="0"/>
        <v>24435812.432999998</v>
      </c>
      <c r="J36" s="7"/>
    </row>
    <row r="37" spans="1:10" ht="12.75" customHeight="1">
      <c r="A37" s="16" t="s">
        <v>39</v>
      </c>
      <c r="B37" s="17">
        <v>711</v>
      </c>
      <c r="C37" s="18">
        <f ca="1">IFERROR(INDIRECT("'"&amp;C$5&amp;"'!"&amp;ADDRESS(MATCH(IF($C$4="Tüm Şirketler",9003,IF($C$4="Hayatdışı Sigorta Şirketleri",9000,9001)),INDIRECT("'"&amp;C$5&amp;"'!$B$1:$B$1095"),0),MATCH($B37,INDIRECT("'"&amp;C$5&amp;"'!5:5"),0))),0)</f>
        <v>959041.53999999992</v>
      </c>
      <c r="D37" s="18">
        <f ca="1">IFERROR(INDIRECT("'"&amp;C$5&amp;"'!"&amp;ADDRESS(MATCH(IF($C$4="Tüm Şirketler",9003,IF($C$4="Hayatdışı Sigorta Şirketleri",9000,9001)),INDIRECT("'"&amp;C$5&amp;"'!$B$1:$B$1095"),0),MATCH($B37,INDIRECT("'"&amp;C$5&amp;"'!5:5"),0)+1)),0)</f>
        <v>0</v>
      </c>
      <c r="E37" s="18">
        <f ca="1">IFERROR(INDIRECT("'"&amp;E$5&amp;"'!"&amp;ADDRESS(MATCH(IF($C$4="Tüm Şirketler",9003,IF($C$4="Hayatdışı Sigorta Şirketleri",9000,9001)),INDIRECT("'"&amp;E$5&amp;"'!$B$1:$B$1095"),0),MATCH($B37,INDIRECT("'"&amp;E$5&amp;"'!5:5"),0))),0)</f>
        <v>0</v>
      </c>
      <c r="F37" s="18">
        <f ca="1">IFERROR(INDIRECT("'"&amp;E$5&amp;"'!"&amp;ADDRESS(MATCH(IF($C$4="Tüm Şirketler",9003,IF($C$4="Hayatdışı Sigorta Şirketleri",9000,9001)),INDIRECT("'"&amp;E$5&amp;"'!$B$1:$B$1095"),0),MATCH($B37,INDIRECT("'"&amp;E$5&amp;"'!5:5"),0)+1)),0)</f>
        <v>0</v>
      </c>
      <c r="G37" s="19">
        <f t="shared" ca="1" si="0"/>
        <v>959041.53999999992</v>
      </c>
      <c r="H37" s="19">
        <f t="shared" ca="1" si="0"/>
        <v>0</v>
      </c>
      <c r="J37" s="7"/>
    </row>
    <row r="38" spans="1:10" ht="12.75" customHeight="1" thickBot="1">
      <c r="A38" s="80" t="s">
        <v>40</v>
      </c>
      <c r="B38" s="81"/>
      <c r="C38" s="20">
        <f ca="1">SUM(C36:C37)</f>
        <v>2115015268.4645989</v>
      </c>
      <c r="D38" s="20">
        <f ca="1">SUM(D36:D37)</f>
        <v>3664888.2029999997</v>
      </c>
      <c r="E38" s="20">
        <f ca="1">SUM(E36:E37)</f>
        <v>13058897.899999999</v>
      </c>
      <c r="F38" s="20">
        <f ca="1">SUM(F36:F37)</f>
        <v>20770924.23</v>
      </c>
      <c r="G38" s="20">
        <f t="shared" ca="1" si="0"/>
        <v>2128074166.364599</v>
      </c>
      <c r="H38" s="20">
        <f t="shared" ca="1" si="0"/>
        <v>24435812.432999998</v>
      </c>
      <c r="J38" s="7"/>
    </row>
    <row r="39" spans="1:10" ht="12.75" customHeight="1">
      <c r="A39" s="11" t="s">
        <v>41</v>
      </c>
      <c r="B39" s="12">
        <v>701</v>
      </c>
      <c r="C39" s="14">
        <f ca="1">SUM(C40:C42)</f>
        <v>17742061586.705116</v>
      </c>
      <c r="D39" s="14">
        <f ca="1">SUM(D40:D42)</f>
        <v>50963204.699999973</v>
      </c>
      <c r="E39" s="14">
        <f ca="1">SUM(E40:E42)</f>
        <v>633381780.87556291</v>
      </c>
      <c r="F39" s="14">
        <f ca="1">SUM(F40:F42)</f>
        <v>342099087.15999997</v>
      </c>
      <c r="G39" s="14">
        <f t="shared" ca="1" si="0"/>
        <v>18375443367.580681</v>
      </c>
      <c r="H39" s="14">
        <f t="shared" ca="1" si="0"/>
        <v>393062291.85999995</v>
      </c>
      <c r="J39" s="7"/>
    </row>
    <row r="40" spans="1:10" ht="12.75" customHeight="1">
      <c r="A40" s="33" t="s">
        <v>42</v>
      </c>
      <c r="B40" s="34">
        <v>900</v>
      </c>
      <c r="C40" s="23">
        <f t="shared" ref="C40:C49" ca="1" si="2">IFERROR(INDIRECT("'"&amp;C$5&amp;"'!"&amp;ADDRESS(MATCH(IF($C$4="Tüm Şirketler",9003,IF($C$4="Hayatdışı Sigorta Şirketleri",9000,9001)),INDIRECT("'"&amp;C$5&amp;"'!$B$1:$B$1095"),0),MATCH($B40,INDIRECT("'"&amp;C$5&amp;"'!5:5"),0))),0)</f>
        <v>3262811508.3502002</v>
      </c>
      <c r="D40" s="23">
        <f t="shared" ref="D40:D49" ca="1" si="3">IFERROR(INDIRECT("'"&amp;C$5&amp;"'!"&amp;ADDRESS(MATCH(IF($C$4="Tüm Şirketler",9003,IF($C$4="Hayatdışı Sigorta Şirketleri",9000,9001)),INDIRECT("'"&amp;C$5&amp;"'!$B$1:$B$1095"),0),MATCH($B40,INDIRECT("'"&amp;C$5&amp;"'!5:5"),0)+1)),0)</f>
        <v>10099566.243325634</v>
      </c>
      <c r="E40" s="23">
        <f t="shared" ref="E40:E49" ca="1" si="4">IFERROR(INDIRECT("'"&amp;E$5&amp;"'!"&amp;ADDRESS(MATCH(IF($C$4="Tüm Şirketler",9003,IF($C$4="Hayatdışı Sigorta Şirketleri",9000,9001)),INDIRECT("'"&amp;E$5&amp;"'!$B$1:$B$1095"),0),MATCH($B40,INDIRECT("'"&amp;E$5&amp;"'!5:5"),0))),0)</f>
        <v>45982510.34356764</v>
      </c>
      <c r="F40" s="23">
        <f t="shared" ref="F40:F49" ca="1" si="5">IFERROR(INDIRECT("'"&amp;E$5&amp;"'!"&amp;ADDRESS(MATCH(IF($C$4="Tüm Şirketler",9003,IF($C$4="Hayatdışı Sigorta Şirketleri",9000,9001)),INDIRECT("'"&amp;E$5&amp;"'!$B$1:$B$1095"),0),MATCH($B40,INDIRECT("'"&amp;E$5&amp;"'!5:5"),0)+1)),0)</f>
        <v>61488751.419121414</v>
      </c>
      <c r="G40" s="24">
        <f t="shared" ca="1" si="0"/>
        <v>3308794018.693768</v>
      </c>
      <c r="H40" s="24">
        <f t="shared" ca="1" si="0"/>
        <v>71588317.66244705</v>
      </c>
      <c r="J40" s="7"/>
    </row>
    <row r="41" spans="1:10" ht="12.75" customHeight="1">
      <c r="A41" s="33" t="s">
        <v>43</v>
      </c>
      <c r="B41" s="34">
        <v>901</v>
      </c>
      <c r="C41" s="23">
        <f t="shared" ca="1" si="2"/>
        <v>7146351410.0823507</v>
      </c>
      <c r="D41" s="23">
        <f t="shared" ca="1" si="3"/>
        <v>15464303.483619966</v>
      </c>
      <c r="E41" s="23">
        <f t="shared" ca="1" si="4"/>
        <v>429647611.64258754</v>
      </c>
      <c r="F41" s="23">
        <f t="shared" ca="1" si="5"/>
        <v>128482029.4916442</v>
      </c>
      <c r="G41" s="24">
        <f t="shared" ca="1" si="0"/>
        <v>7575999021.7249384</v>
      </c>
      <c r="H41" s="24">
        <f t="shared" ca="1" si="0"/>
        <v>143946332.97526416</v>
      </c>
      <c r="J41" s="7"/>
    </row>
    <row r="42" spans="1:10" ht="12.75" customHeight="1">
      <c r="A42" s="33" t="s">
        <v>44</v>
      </c>
      <c r="B42" s="34">
        <v>902</v>
      </c>
      <c r="C42" s="23">
        <f t="shared" ca="1" si="2"/>
        <v>7332898668.2725677</v>
      </c>
      <c r="D42" s="23">
        <f t="shared" ca="1" si="3"/>
        <v>25399334.973054368</v>
      </c>
      <c r="E42" s="23">
        <f t="shared" ca="1" si="4"/>
        <v>157751658.88940781</v>
      </c>
      <c r="F42" s="23">
        <f t="shared" ca="1" si="5"/>
        <v>152128306.24923435</v>
      </c>
      <c r="G42" s="24">
        <f t="shared" ca="1" si="0"/>
        <v>7490650327.1619759</v>
      </c>
      <c r="H42" s="24">
        <f t="shared" ca="1" si="0"/>
        <v>177527641.22228873</v>
      </c>
      <c r="J42" s="7"/>
    </row>
    <row r="43" spans="1:10" ht="12.75" customHeight="1">
      <c r="A43" s="32" t="s">
        <v>45</v>
      </c>
      <c r="B43" s="22">
        <v>703</v>
      </c>
      <c r="C43" s="23">
        <f t="shared" ca="1" si="2"/>
        <v>2416206140.7700033</v>
      </c>
      <c r="D43" s="23">
        <f t="shared" ca="1" si="3"/>
        <v>0</v>
      </c>
      <c r="E43" s="23">
        <f t="shared" ca="1" si="4"/>
        <v>0</v>
      </c>
      <c r="F43" s="23">
        <f t="shared" ca="1" si="5"/>
        <v>0</v>
      </c>
      <c r="G43" s="24">
        <f t="shared" ca="1" si="0"/>
        <v>2416206140.7700033</v>
      </c>
      <c r="H43" s="24">
        <f t="shared" ca="1" si="0"/>
        <v>0</v>
      </c>
      <c r="J43" s="7"/>
    </row>
    <row r="44" spans="1:10" ht="12.75" customHeight="1">
      <c r="A44" s="32" t="s">
        <v>46</v>
      </c>
      <c r="B44" s="22">
        <v>740</v>
      </c>
      <c r="C44" s="23">
        <f t="shared" ca="1" si="2"/>
        <v>5505933285.1851988</v>
      </c>
      <c r="D44" s="23">
        <f t="shared" ca="1" si="3"/>
        <v>17559238.739999998</v>
      </c>
      <c r="E44" s="23">
        <f t="shared" ca="1" si="4"/>
        <v>150013252.34954005</v>
      </c>
      <c r="F44" s="23">
        <f t="shared" ca="1" si="5"/>
        <v>6952445.4900000002</v>
      </c>
      <c r="G44" s="24">
        <f t="shared" ca="1" si="0"/>
        <v>5655946537.5347385</v>
      </c>
      <c r="H44" s="24">
        <f t="shared" ca="1" si="0"/>
        <v>24511684.229999997</v>
      </c>
      <c r="J44" s="7"/>
    </row>
    <row r="45" spans="1:10" ht="12.75" customHeight="1">
      <c r="A45" s="32" t="s">
        <v>47</v>
      </c>
      <c r="B45" s="22">
        <v>741</v>
      </c>
      <c r="C45" s="23">
        <f t="shared" ca="1" si="2"/>
        <v>553018155.4044981</v>
      </c>
      <c r="D45" s="23">
        <f t="shared" ca="1" si="3"/>
        <v>861011.79</v>
      </c>
      <c r="E45" s="23">
        <f t="shared" ca="1" si="4"/>
        <v>3999976.2205429999</v>
      </c>
      <c r="F45" s="23">
        <f t="shared" ca="1" si="5"/>
        <v>45132.820000000029</v>
      </c>
      <c r="G45" s="24">
        <f t="shared" ca="1" si="0"/>
        <v>557018131.62504113</v>
      </c>
      <c r="H45" s="24">
        <f t="shared" ca="1" si="0"/>
        <v>906144.6100000001</v>
      </c>
      <c r="J45" s="7"/>
    </row>
    <row r="46" spans="1:10" ht="12.75" customHeight="1">
      <c r="A46" s="32" t="s">
        <v>48</v>
      </c>
      <c r="B46" s="22">
        <v>742</v>
      </c>
      <c r="C46" s="23">
        <f t="shared" ca="1" si="2"/>
        <v>171636316.89970005</v>
      </c>
      <c r="D46" s="23">
        <f t="shared" ca="1" si="3"/>
        <v>0</v>
      </c>
      <c r="E46" s="23">
        <f t="shared" ca="1" si="4"/>
        <v>3090856.8705429998</v>
      </c>
      <c r="F46" s="23">
        <f t="shared" ca="1" si="5"/>
        <v>6207.1899999999396</v>
      </c>
      <c r="G46" s="24">
        <f t="shared" ca="1" si="0"/>
        <v>174727173.77024305</v>
      </c>
      <c r="H46" s="24">
        <f t="shared" ca="1" si="0"/>
        <v>6207.1899999999396</v>
      </c>
      <c r="J46" s="7"/>
    </row>
    <row r="47" spans="1:10" ht="12.75" customHeight="1">
      <c r="A47" s="32" t="s">
        <v>49</v>
      </c>
      <c r="B47" s="22">
        <v>743</v>
      </c>
      <c r="C47" s="23">
        <f t="shared" ca="1" si="2"/>
        <v>0</v>
      </c>
      <c r="D47" s="23">
        <f t="shared" ca="1" si="3"/>
        <v>0</v>
      </c>
      <c r="E47" s="23">
        <f t="shared" ca="1" si="4"/>
        <v>0</v>
      </c>
      <c r="F47" s="23">
        <f t="shared" ca="1" si="5"/>
        <v>0</v>
      </c>
      <c r="G47" s="24">
        <f t="shared" ca="1" si="0"/>
        <v>0</v>
      </c>
      <c r="H47" s="24">
        <f t="shared" ca="1" si="0"/>
        <v>0</v>
      </c>
      <c r="J47" s="7"/>
    </row>
    <row r="48" spans="1:10" ht="12.75" customHeight="1">
      <c r="A48" s="32" t="s">
        <v>50</v>
      </c>
      <c r="B48" s="22">
        <v>744</v>
      </c>
      <c r="C48" s="23">
        <f t="shared" ca="1" si="2"/>
        <v>156982190.60410112</v>
      </c>
      <c r="D48" s="23">
        <f t="shared" ca="1" si="3"/>
        <v>14.65</v>
      </c>
      <c r="E48" s="23">
        <f t="shared" ca="1" si="4"/>
        <v>2727915.4305429999</v>
      </c>
      <c r="F48" s="23">
        <f t="shared" ca="1" si="5"/>
        <v>6207.1899999999396</v>
      </c>
      <c r="G48" s="24">
        <f t="shared" ca="1" si="0"/>
        <v>159710106.03464413</v>
      </c>
      <c r="H48" s="24">
        <f t="shared" ca="1" si="0"/>
        <v>6221.8399999999392</v>
      </c>
      <c r="J48" s="7"/>
    </row>
    <row r="49" spans="1:10" ht="12.75" customHeight="1">
      <c r="A49" s="32" t="s">
        <v>51</v>
      </c>
      <c r="B49" s="22">
        <v>761</v>
      </c>
      <c r="C49" s="23">
        <f t="shared" ca="1" si="2"/>
        <v>0</v>
      </c>
      <c r="D49" s="23">
        <f t="shared" ca="1" si="3"/>
        <v>0</v>
      </c>
      <c r="E49" s="23">
        <f t="shared" ca="1" si="4"/>
        <v>0</v>
      </c>
      <c r="F49" s="23">
        <f t="shared" ca="1" si="5"/>
        <v>0</v>
      </c>
      <c r="G49" s="24">
        <f t="shared" ca="1" si="0"/>
        <v>0</v>
      </c>
      <c r="H49" s="24">
        <f t="shared" ca="1" si="0"/>
        <v>0</v>
      </c>
      <c r="J49" s="7"/>
    </row>
    <row r="50" spans="1:10" ht="12.75" customHeight="1" thickBot="1">
      <c r="A50" s="80" t="s">
        <v>52</v>
      </c>
      <c r="B50" s="81"/>
      <c r="C50" s="20">
        <f ca="1">C39+SUM(C43:C49)</f>
        <v>26545837675.568619</v>
      </c>
      <c r="D50" s="20">
        <f ca="1">D39+SUM(D43:D49)</f>
        <v>69383469.879999965</v>
      </c>
      <c r="E50" s="20">
        <f ca="1">E39+SUM(E43:E49)</f>
        <v>793213781.746732</v>
      </c>
      <c r="F50" s="20">
        <f ca="1">F39+SUM(F43:F49)</f>
        <v>349109079.84999996</v>
      </c>
      <c r="G50" s="20">
        <f t="shared" ca="1" si="0"/>
        <v>27339051457.31535</v>
      </c>
      <c r="H50" s="20">
        <f t="shared" ca="1" si="0"/>
        <v>418492549.7299999</v>
      </c>
      <c r="J50" s="7"/>
    </row>
    <row r="51" spans="1:10" ht="12.75" customHeight="1">
      <c r="A51" s="11" t="s">
        <v>53</v>
      </c>
      <c r="B51" s="12">
        <v>723</v>
      </c>
      <c r="C51" s="13">
        <f t="shared" ref="C51:C67" ca="1" si="6">IFERROR(INDIRECT("'"&amp;C$5&amp;"'!"&amp;ADDRESS(MATCH(IF($C$4="Tüm Şirketler",9003,IF($C$4="Hayatdışı Sigorta Şirketleri",9000,9001)),INDIRECT("'"&amp;C$5&amp;"'!$B$1:$B$1095"),0),MATCH($B51,INDIRECT("'"&amp;C$5&amp;"'!5:5"),0))),0)</f>
        <v>114736767.43079998</v>
      </c>
      <c r="D51" s="13">
        <f t="shared" ref="D51:D67" ca="1" si="7">IFERROR(INDIRECT("'"&amp;C$5&amp;"'!"&amp;ADDRESS(MATCH(IF($C$4="Tüm Şirketler",9003,IF($C$4="Hayatdışı Sigorta Şirketleri",9000,9001)),INDIRECT("'"&amp;C$5&amp;"'!$B$1:$B$1095"),0),MATCH($B51,INDIRECT("'"&amp;C$5&amp;"'!5:5"),0)+1)),0)</f>
        <v>1045600.6000000013</v>
      </c>
      <c r="E51" s="13">
        <f t="shared" ref="E51:E67" ca="1" si="8">IFERROR(INDIRECT("'"&amp;E$5&amp;"'!"&amp;ADDRESS(MATCH(IF($C$4="Tüm Şirketler",9003,IF($C$4="Hayatdışı Sigorta Şirketleri",9000,9001)),INDIRECT("'"&amp;E$5&amp;"'!$B$1:$B$1095"),0),MATCH($B51,INDIRECT("'"&amp;E$5&amp;"'!5:5"),0))),0)</f>
        <v>680891.88</v>
      </c>
      <c r="F51" s="13">
        <f t="shared" ref="F51:F67" ca="1" si="9">IFERROR(INDIRECT("'"&amp;E$5&amp;"'!"&amp;ADDRESS(MATCH(IF($C$4="Tüm Şirketler",9003,IF($C$4="Hayatdışı Sigorta Şirketleri",9000,9001)),INDIRECT("'"&amp;E$5&amp;"'!$B$1:$B$1095"),0),MATCH($B51,INDIRECT("'"&amp;E$5&amp;"'!5:5"),0)+1)),0)</f>
        <v>485187.32999999996</v>
      </c>
      <c r="G51" s="14">
        <f t="shared" ca="1" si="0"/>
        <v>115417659.31079997</v>
      </c>
      <c r="H51" s="14">
        <f t="shared" ca="1" si="0"/>
        <v>1530787.9300000011</v>
      </c>
      <c r="J51" s="7"/>
    </row>
    <row r="52" spans="1:10" ht="12.75" customHeight="1">
      <c r="A52" s="32" t="s">
        <v>54</v>
      </c>
      <c r="B52" s="22">
        <v>724</v>
      </c>
      <c r="C52" s="23">
        <f t="shared" ca="1" si="6"/>
        <v>539998775.53957415</v>
      </c>
      <c r="D52" s="23">
        <f t="shared" ca="1" si="7"/>
        <v>1249545.8919999998</v>
      </c>
      <c r="E52" s="23">
        <f t="shared" ca="1" si="8"/>
        <v>8699426.0100979991</v>
      </c>
      <c r="F52" s="23">
        <f t="shared" ca="1" si="9"/>
        <v>13513120.109999999</v>
      </c>
      <c r="G52" s="24">
        <f t="shared" ca="1" si="0"/>
        <v>548698201.54967213</v>
      </c>
      <c r="H52" s="24">
        <f t="shared" ca="1" si="0"/>
        <v>14762666.001999998</v>
      </c>
      <c r="J52" s="7"/>
    </row>
    <row r="53" spans="1:10" ht="12.75" customHeight="1">
      <c r="A53" s="32" t="s">
        <v>55</v>
      </c>
      <c r="B53" s="22">
        <v>765</v>
      </c>
      <c r="C53" s="23">
        <f t="shared" ca="1" si="6"/>
        <v>2509983679.3114061</v>
      </c>
      <c r="D53" s="23">
        <f t="shared" ca="1" si="7"/>
        <v>2472114.1519999998</v>
      </c>
      <c r="E53" s="23">
        <f t="shared" ca="1" si="8"/>
        <v>135517879.58000001</v>
      </c>
      <c r="F53" s="23">
        <f t="shared" ca="1" si="9"/>
        <v>4386417.9400000004</v>
      </c>
      <c r="G53" s="24">
        <f t="shared" ca="1" si="0"/>
        <v>2645501558.8914061</v>
      </c>
      <c r="H53" s="24">
        <f t="shared" ca="1" si="0"/>
        <v>6858532.0920000002</v>
      </c>
      <c r="J53" s="7"/>
    </row>
    <row r="54" spans="1:10" ht="12.75" customHeight="1">
      <c r="A54" s="32" t="s">
        <v>56</v>
      </c>
      <c r="B54" s="22">
        <v>766</v>
      </c>
      <c r="C54" s="23">
        <f t="shared" ca="1" si="6"/>
        <v>175174022.17700005</v>
      </c>
      <c r="D54" s="23">
        <f t="shared" ca="1" si="7"/>
        <v>4913700.0829999996</v>
      </c>
      <c r="E54" s="23">
        <f t="shared" ca="1" si="8"/>
        <v>59972.58</v>
      </c>
      <c r="F54" s="23">
        <f t="shared" ca="1" si="9"/>
        <v>-294665.21999999997</v>
      </c>
      <c r="G54" s="24">
        <f t="shared" ca="1" si="0"/>
        <v>175233994.75700006</v>
      </c>
      <c r="H54" s="24">
        <f t="shared" ca="1" si="0"/>
        <v>4619034.8629999999</v>
      </c>
      <c r="J54" s="7"/>
    </row>
    <row r="55" spans="1:10" ht="12.75" customHeight="1">
      <c r="A55" s="32" t="s">
        <v>57</v>
      </c>
      <c r="B55" s="22">
        <v>767</v>
      </c>
      <c r="C55" s="23">
        <f t="shared" ca="1" si="6"/>
        <v>1200079018.5574999</v>
      </c>
      <c r="D55" s="23">
        <f t="shared" ca="1" si="7"/>
        <v>1899256.344</v>
      </c>
      <c r="E55" s="23">
        <f t="shared" ca="1" si="8"/>
        <v>38325111.299015</v>
      </c>
      <c r="F55" s="23">
        <f t="shared" ca="1" si="9"/>
        <v>73460199.189999998</v>
      </c>
      <c r="G55" s="24">
        <f t="shared" ca="1" si="0"/>
        <v>1238404129.8565149</v>
      </c>
      <c r="H55" s="24">
        <f t="shared" ca="1" si="0"/>
        <v>75359455.533999994</v>
      </c>
      <c r="J55" s="7"/>
    </row>
    <row r="56" spans="1:10" ht="12.75" customHeight="1">
      <c r="A56" s="32" t="s">
        <v>58</v>
      </c>
      <c r="B56" s="22">
        <v>768</v>
      </c>
      <c r="C56" s="23">
        <f t="shared" ca="1" si="6"/>
        <v>2755502882.7825265</v>
      </c>
      <c r="D56" s="23">
        <f t="shared" ca="1" si="7"/>
        <v>11077573.334999999</v>
      </c>
      <c r="E56" s="23">
        <f t="shared" ca="1" si="8"/>
        <v>16227828.750000002</v>
      </c>
      <c r="F56" s="23">
        <f t="shared" ca="1" si="9"/>
        <v>1050856.2600000002</v>
      </c>
      <c r="G56" s="24">
        <f t="shared" ca="1" si="0"/>
        <v>2771730711.5325265</v>
      </c>
      <c r="H56" s="24">
        <f t="shared" ca="1" si="0"/>
        <v>12128429.594999999</v>
      </c>
      <c r="J56" s="7"/>
    </row>
    <row r="57" spans="1:10" ht="12.75" customHeight="1">
      <c r="A57" s="32" t="s">
        <v>59</v>
      </c>
      <c r="B57" s="22">
        <v>773</v>
      </c>
      <c r="C57" s="23">
        <f t="shared" ca="1" si="6"/>
        <v>9023841.3599999994</v>
      </c>
      <c r="D57" s="23">
        <f t="shared" ca="1" si="7"/>
        <v>0</v>
      </c>
      <c r="E57" s="23">
        <f t="shared" ca="1" si="8"/>
        <v>1988082.3366</v>
      </c>
      <c r="F57" s="23">
        <f t="shared" ca="1" si="9"/>
        <v>0</v>
      </c>
      <c r="G57" s="24">
        <f t="shared" ca="1" si="0"/>
        <v>11011923.696599999</v>
      </c>
      <c r="H57" s="24">
        <f t="shared" ca="1" si="0"/>
        <v>0</v>
      </c>
      <c r="J57" s="7"/>
    </row>
    <row r="58" spans="1:10" ht="12.75" customHeight="1">
      <c r="A58" s="32" t="s">
        <v>60</v>
      </c>
      <c r="B58" s="22">
        <v>774</v>
      </c>
      <c r="C58" s="23">
        <f t="shared" ca="1" si="6"/>
        <v>0</v>
      </c>
      <c r="D58" s="23">
        <f t="shared" ca="1" si="7"/>
        <v>0</v>
      </c>
      <c r="E58" s="23">
        <f t="shared" ca="1" si="8"/>
        <v>0</v>
      </c>
      <c r="F58" s="23">
        <f t="shared" ca="1" si="9"/>
        <v>0</v>
      </c>
      <c r="G58" s="24">
        <f t="shared" ca="1" si="0"/>
        <v>0</v>
      </c>
      <c r="H58" s="24">
        <f t="shared" ca="1" si="0"/>
        <v>0</v>
      </c>
      <c r="J58" s="7"/>
    </row>
    <row r="59" spans="1:10" ht="12.75" customHeight="1">
      <c r="A59" s="32" t="s">
        <v>61</v>
      </c>
      <c r="B59" s="22">
        <v>775</v>
      </c>
      <c r="C59" s="23">
        <f t="shared" ca="1" si="6"/>
        <v>0</v>
      </c>
      <c r="D59" s="23">
        <f t="shared" ca="1" si="7"/>
        <v>0</v>
      </c>
      <c r="E59" s="23">
        <f t="shared" ca="1" si="8"/>
        <v>55656596.829999998</v>
      </c>
      <c r="F59" s="23">
        <f t="shared" ca="1" si="9"/>
        <v>14575.32</v>
      </c>
      <c r="G59" s="24">
        <f t="shared" ca="1" si="0"/>
        <v>55656596.829999998</v>
      </c>
      <c r="H59" s="24">
        <f t="shared" ca="1" si="0"/>
        <v>14575.32</v>
      </c>
      <c r="J59" s="7"/>
    </row>
    <row r="60" spans="1:10" ht="12.75" customHeight="1">
      <c r="A60" s="32" t="s">
        <v>62</v>
      </c>
      <c r="B60" s="22">
        <v>776</v>
      </c>
      <c r="C60" s="23">
        <f t="shared" ca="1" si="6"/>
        <v>322711648.8499999</v>
      </c>
      <c r="D60" s="23">
        <f t="shared" ca="1" si="7"/>
        <v>0</v>
      </c>
      <c r="E60" s="23">
        <f t="shared" ca="1" si="8"/>
        <v>67845792.167999998</v>
      </c>
      <c r="F60" s="23">
        <f t="shared" ca="1" si="9"/>
        <v>0</v>
      </c>
      <c r="G60" s="24">
        <f t="shared" ca="1" si="0"/>
        <v>390557441.01799989</v>
      </c>
      <c r="H60" s="24">
        <f t="shared" ca="1" si="0"/>
        <v>0</v>
      </c>
      <c r="J60" s="7"/>
    </row>
    <row r="61" spans="1:10" ht="12.75" customHeight="1">
      <c r="A61" s="32" t="s">
        <v>63</v>
      </c>
      <c r="B61" s="22">
        <v>777</v>
      </c>
      <c r="C61" s="23">
        <f t="shared" ca="1" si="6"/>
        <v>9461752854.7799816</v>
      </c>
      <c r="D61" s="23">
        <f t="shared" ca="1" si="7"/>
        <v>0</v>
      </c>
      <c r="E61" s="23">
        <f t="shared" ca="1" si="8"/>
        <v>2034257644.3543999</v>
      </c>
      <c r="F61" s="23">
        <f t="shared" ca="1" si="9"/>
        <v>0</v>
      </c>
      <c r="G61" s="24">
        <f t="shared" ca="1" si="0"/>
        <v>11496010499.134382</v>
      </c>
      <c r="H61" s="24">
        <f t="shared" ca="1" si="0"/>
        <v>0</v>
      </c>
      <c r="J61" s="7"/>
    </row>
    <row r="62" spans="1:10" ht="12.75" customHeight="1">
      <c r="A62" s="32" t="s">
        <v>64</v>
      </c>
      <c r="B62" s="22">
        <v>778</v>
      </c>
      <c r="C62" s="23">
        <f t="shared" ca="1" si="6"/>
        <v>45735012.640000001</v>
      </c>
      <c r="D62" s="23">
        <f t="shared" ca="1" si="7"/>
        <v>0</v>
      </c>
      <c r="E62" s="23">
        <f t="shared" ca="1" si="8"/>
        <v>11262889.538800001</v>
      </c>
      <c r="F62" s="23">
        <f t="shared" ca="1" si="9"/>
        <v>0</v>
      </c>
      <c r="G62" s="24">
        <f t="shared" ca="1" si="0"/>
        <v>56997902.178800002</v>
      </c>
      <c r="H62" s="24">
        <f t="shared" ca="1" si="0"/>
        <v>0</v>
      </c>
      <c r="J62" s="7"/>
    </row>
    <row r="63" spans="1:10" ht="12.75" customHeight="1">
      <c r="A63" s="32" t="s">
        <v>65</v>
      </c>
      <c r="B63" s="22">
        <v>779</v>
      </c>
      <c r="C63" s="23">
        <f t="shared" ca="1" si="6"/>
        <v>2172889865.3699989</v>
      </c>
      <c r="D63" s="23">
        <f t="shared" ca="1" si="7"/>
        <v>0</v>
      </c>
      <c r="E63" s="23">
        <f t="shared" ca="1" si="8"/>
        <v>470997759.83394998</v>
      </c>
      <c r="F63" s="23">
        <f t="shared" ca="1" si="9"/>
        <v>0</v>
      </c>
      <c r="G63" s="24">
        <f t="shared" ca="1" si="0"/>
        <v>2643887625.203949</v>
      </c>
      <c r="H63" s="24">
        <f t="shared" ca="1" si="0"/>
        <v>0</v>
      </c>
      <c r="J63" s="7"/>
    </row>
    <row r="64" spans="1:10" ht="12.75" customHeight="1">
      <c r="A64" s="32" t="s">
        <v>66</v>
      </c>
      <c r="B64" s="22">
        <v>780</v>
      </c>
      <c r="C64" s="23">
        <f t="shared" ca="1" si="6"/>
        <v>4008795.5999999996</v>
      </c>
      <c r="D64" s="23">
        <f t="shared" ca="1" si="7"/>
        <v>0</v>
      </c>
      <c r="E64" s="23">
        <f t="shared" ca="1" si="8"/>
        <v>0</v>
      </c>
      <c r="F64" s="23">
        <f t="shared" ca="1" si="9"/>
        <v>104356.54</v>
      </c>
      <c r="G64" s="24">
        <f t="shared" ca="1" si="0"/>
        <v>4008795.5999999996</v>
      </c>
      <c r="H64" s="24">
        <f t="shared" ca="1" si="0"/>
        <v>104356.54</v>
      </c>
      <c r="J64" s="7"/>
    </row>
    <row r="65" spans="1:10" ht="12.75" customHeight="1">
      <c r="A65" s="32" t="s">
        <v>67</v>
      </c>
      <c r="B65" s="22">
        <v>781</v>
      </c>
      <c r="C65" s="23">
        <f t="shared" ca="1" si="6"/>
        <v>0</v>
      </c>
      <c r="D65" s="23">
        <f t="shared" ca="1" si="7"/>
        <v>0</v>
      </c>
      <c r="E65" s="23">
        <f t="shared" ca="1" si="8"/>
        <v>298020.09000000003</v>
      </c>
      <c r="F65" s="23">
        <f t="shared" ca="1" si="9"/>
        <v>0</v>
      </c>
      <c r="G65" s="24">
        <f t="shared" ca="1" si="0"/>
        <v>298020.09000000003</v>
      </c>
      <c r="H65" s="24">
        <f t="shared" ca="1" si="0"/>
        <v>0</v>
      </c>
      <c r="J65" s="7"/>
    </row>
    <row r="66" spans="1:10" ht="12.75" customHeight="1">
      <c r="A66" s="32" t="s">
        <v>68</v>
      </c>
      <c r="B66" s="22">
        <v>782</v>
      </c>
      <c r="C66" s="23">
        <f t="shared" ca="1" si="6"/>
        <v>39449715.890000001</v>
      </c>
      <c r="D66" s="23">
        <f t="shared" ca="1" si="7"/>
        <v>0</v>
      </c>
      <c r="E66" s="23">
        <f t="shared" ca="1" si="8"/>
        <v>24744967.2348</v>
      </c>
      <c r="F66" s="23">
        <f t="shared" ca="1" si="9"/>
        <v>0</v>
      </c>
      <c r="G66" s="24">
        <f t="shared" ca="1" si="0"/>
        <v>64194683.124799997</v>
      </c>
      <c r="H66" s="24">
        <f t="shared" ca="1" si="0"/>
        <v>0</v>
      </c>
      <c r="J66" s="7"/>
    </row>
    <row r="67" spans="1:10" ht="12.75" customHeight="1">
      <c r="A67" s="32" t="s">
        <v>69</v>
      </c>
      <c r="B67" s="22">
        <v>783</v>
      </c>
      <c r="C67" s="23">
        <f t="shared" ca="1" si="6"/>
        <v>310858941.48000002</v>
      </c>
      <c r="D67" s="23">
        <f t="shared" ca="1" si="7"/>
        <v>0</v>
      </c>
      <c r="E67" s="23">
        <f t="shared" ca="1" si="8"/>
        <v>68260504.284400001</v>
      </c>
      <c r="F67" s="23">
        <f t="shared" ca="1" si="9"/>
        <v>0</v>
      </c>
      <c r="G67" s="24">
        <f t="shared" ca="1" si="0"/>
        <v>379119445.76440001</v>
      </c>
      <c r="H67" s="24">
        <f t="shared" ca="1" si="0"/>
        <v>0</v>
      </c>
      <c r="J67" s="7"/>
    </row>
    <row r="68" spans="1:10" ht="12.75" customHeight="1" thickBot="1">
      <c r="A68" s="80" t="s">
        <v>70</v>
      </c>
      <c r="B68" s="81"/>
      <c r="C68" s="20">
        <f ca="1">SUM(C51:C67)</f>
        <v>19661905821.768784</v>
      </c>
      <c r="D68" s="20">
        <f ca="1">SUM(D51:D67)</f>
        <v>22657790.406000003</v>
      </c>
      <c r="E68" s="20">
        <f ca="1">SUM(E51:E67)</f>
        <v>2934823366.7700629</v>
      </c>
      <c r="F68" s="20">
        <f ca="1">SUM(F51:F67)</f>
        <v>92720047.469999999</v>
      </c>
      <c r="G68" s="20">
        <f t="shared" ca="1" si="0"/>
        <v>22596729188.538845</v>
      </c>
      <c r="H68" s="20">
        <f t="shared" ca="1" si="0"/>
        <v>115377837.876</v>
      </c>
      <c r="J68" s="7"/>
    </row>
    <row r="69" spans="1:10" ht="12.75" customHeight="1">
      <c r="A69" s="11" t="s">
        <v>71</v>
      </c>
      <c r="B69" s="12">
        <v>714</v>
      </c>
      <c r="C69" s="13">
        <f ca="1">IFERROR(INDIRECT("'"&amp;C$5&amp;"'!"&amp;ADDRESS(MATCH(IF($C$4="Tüm Şirketler",9003,IF($C$4="Hayatdışı Sigorta Şirketleri",9000,9001)),INDIRECT("'"&amp;C$5&amp;"'!$B$1:$B$1095"),0),MATCH($B69,INDIRECT("'"&amp;C$5&amp;"'!5:5"),0))),0)</f>
        <v>0</v>
      </c>
      <c r="D69" s="13">
        <f ca="1">IFERROR(INDIRECT("'"&amp;C$5&amp;"'!"&amp;ADDRESS(MATCH(IF($C$4="Tüm Şirketler",9003,IF($C$4="Hayatdışı Sigorta Şirketleri",9000,9001)),INDIRECT("'"&amp;C$5&amp;"'!$B$1:$B$1095"),0),MATCH($B69,INDIRECT("'"&amp;C$5&amp;"'!5:5"),0)+1)),0)</f>
        <v>0</v>
      </c>
      <c r="E69" s="13">
        <f ca="1">IFERROR(INDIRECT("'"&amp;E$5&amp;"'!"&amp;ADDRESS(MATCH(IF($C$4="Tüm Şirketler",9003,IF($C$4="Hayatdışı Sigorta Şirketleri",9000,9001)),INDIRECT("'"&amp;E$5&amp;"'!$B$1:$B$1095"),0),MATCH($B69,INDIRECT("'"&amp;E$5&amp;"'!5:5"),0))),0)</f>
        <v>0</v>
      </c>
      <c r="F69" s="13">
        <f ca="1">IFERROR(INDIRECT("'"&amp;E$5&amp;"'!"&amp;ADDRESS(MATCH(IF($C$4="Tüm Şirketler",9003,IF($C$4="Hayatdışı Sigorta Şirketleri",9000,9001)),INDIRECT("'"&amp;E$5&amp;"'!$B$1:$B$1095"),0),MATCH($B69,INDIRECT("'"&amp;E$5&amp;"'!5:5"),0)+1)),0)</f>
        <v>0</v>
      </c>
      <c r="G69" s="14">
        <f t="shared" ca="1" si="0"/>
        <v>0</v>
      </c>
      <c r="H69" s="14">
        <f t="shared" ca="1" si="0"/>
        <v>0</v>
      </c>
      <c r="J69" s="7"/>
    </row>
    <row r="70" spans="1:10" ht="12.75" customHeight="1">
      <c r="A70" s="32" t="s">
        <v>72</v>
      </c>
      <c r="B70" s="22">
        <v>715</v>
      </c>
      <c r="C70" s="23">
        <f ca="1">IFERROR(INDIRECT("'"&amp;C$5&amp;"'!"&amp;ADDRESS(MATCH(IF($C$4="Tüm Şirketler",9003,IF($C$4="Hayatdışı Sigorta Şirketleri",9000,9001)),INDIRECT("'"&amp;C$5&amp;"'!$B$1:$B$1095"),0),MATCH("715-Yeşilkart Hariç",INDIRECT("'"&amp;C$5&amp;"'!5:5"),0))),0)</f>
        <v>31550684347.145596</v>
      </c>
      <c r="D70" s="23">
        <f ca="1">IFERROR(INDIRECT("'"&amp;C$5&amp;"'!"&amp;ADDRESS(MATCH(IF($C$4="Tüm Şirketler",9003,IF($C$4="Hayatdışı Sigorta Şirketleri",9000,9001)),INDIRECT("'"&amp;C$5&amp;"'!$B$1:$B$1095"),0),MATCH("715-Yeşilkart Hariç",INDIRECT("'"&amp;C$5&amp;"'!5:5"),0)+1)),0)</f>
        <v>668756.84</v>
      </c>
      <c r="E70" s="23">
        <f ca="1">IFERROR(INDIRECT("'"&amp;E$5&amp;"'!"&amp;ADDRESS(MATCH(IF($C$4="Tüm Şirketler",9003,IF($C$4="Hayatdışı Sigorta Şirketleri",9000,9001)),INDIRECT("'"&amp;E$5&amp;"'!$B$1:$B$1095"),0),MATCH("715-Yeşilkart Hariç",INDIRECT("'"&amp;E$5&amp;"'!5:5"),0))),0)</f>
        <v>2507973262.7453365</v>
      </c>
      <c r="F70" s="23">
        <f ca="1">IFERROR(INDIRECT("'"&amp;E$5&amp;"'!"&amp;ADDRESS(MATCH(IF($C$4="Tüm Şirketler",9003,IF($C$4="Hayatdışı Sigorta Şirketleri",9000,9001)),INDIRECT("'"&amp;E$5&amp;"'!$B$1:$B$1095"),0),MATCH("715-Yeşilkart Hariç",INDIRECT("'"&amp;E$5&amp;"'!5:5"),0)+1)),0)</f>
        <v>154215.82999999999</v>
      </c>
      <c r="G70" s="24">
        <f t="shared" ca="1" si="0"/>
        <v>34058657609.89093</v>
      </c>
      <c r="H70" s="24">
        <f t="shared" ca="1" si="0"/>
        <v>822972.66999999993</v>
      </c>
      <c r="J70" s="7"/>
    </row>
    <row r="71" spans="1:10" ht="12.75" customHeight="1">
      <c r="A71" s="32" t="s">
        <v>73</v>
      </c>
      <c r="B71" s="22">
        <v>903</v>
      </c>
      <c r="C71" s="23">
        <f ca="1">IFERROR(INDIRECT("'"&amp;C$5&amp;"'!"&amp;ADDRESS(MATCH(IF($C$4="Tüm Şirketler",9003,IF($C$4="Hayatdışı Sigorta Şirketleri",9000,9001)),INDIRECT("'"&amp;C$5&amp;"'!$B$1:$B$1095"),0),MATCH($B71,INDIRECT("'"&amp;C$5&amp;"'!5:5"),0))),0)</f>
        <v>251846354.663156</v>
      </c>
      <c r="D71" s="23">
        <f ca="1">IFERROR(INDIRECT("'"&amp;C$5&amp;"'!"&amp;ADDRESS(MATCH(IF($C$4="Tüm Şirketler",9003,IF($C$4="Hayatdışı Sigorta Şirketleri",9000,9001)),INDIRECT("'"&amp;C$5&amp;"'!$B$1:$B$1095"),0),MATCH($B71,INDIRECT("'"&amp;C$5&amp;"'!5:5"),0)+1)),0)</f>
        <v>0</v>
      </c>
      <c r="E71" s="23">
        <f ca="1">IFERROR(INDIRECT("'"&amp;E$5&amp;"'!"&amp;ADDRESS(MATCH(IF($C$4="Tüm Şirketler",9003,IF($C$4="Hayatdışı Sigorta Şirketleri",9000,9001)),INDIRECT("'"&amp;E$5&amp;"'!$B$1:$B$1095"),0),MATCH($B71,INDIRECT("'"&amp;E$5&amp;"'!5:5"),0))),0)</f>
        <v>226437890.93175998</v>
      </c>
      <c r="F71" s="23">
        <f ca="1">IFERROR(INDIRECT("'"&amp;E$5&amp;"'!"&amp;ADDRESS(MATCH(IF($C$4="Tüm Şirketler",9003,IF($C$4="Hayatdışı Sigorta Şirketleri",9000,9001)),INDIRECT("'"&amp;E$5&amp;"'!$B$1:$B$1095"),0),MATCH($B71,INDIRECT("'"&amp;E$5&amp;"'!5:5"),0)+1)),0)</f>
        <v>0</v>
      </c>
      <c r="G71" s="24">
        <f t="shared" ca="1" si="0"/>
        <v>478284245.59491599</v>
      </c>
      <c r="H71" s="24">
        <f t="shared" ca="1" si="0"/>
        <v>0</v>
      </c>
      <c r="J71" s="7"/>
    </row>
    <row r="72" spans="1:10" ht="12.75" customHeight="1">
      <c r="A72" s="16" t="s">
        <v>74</v>
      </c>
      <c r="B72" s="17">
        <v>716</v>
      </c>
      <c r="C72" s="18">
        <f ca="1">IFERROR(INDIRECT("'"&amp;C$5&amp;"'!"&amp;ADDRESS(MATCH(IF($C$4="Tüm Şirketler",9003,IF($C$4="Hayatdışı Sigorta Şirketleri",9000,9001)),INDIRECT("'"&amp;C$5&amp;"'!$B$1:$B$1095"),0),MATCH($B72,INDIRECT("'"&amp;C$5&amp;"'!5:5"),0))),0)</f>
        <v>9040542191.5547543</v>
      </c>
      <c r="D72" s="18">
        <f ca="1">IFERROR(INDIRECT("'"&amp;C$5&amp;"'!"&amp;ADDRESS(MATCH(IF($C$4="Tüm Şirketler",9003,IF($C$4="Hayatdışı Sigorta Şirketleri",9000,9001)),INDIRECT("'"&amp;C$5&amp;"'!$B$1:$B$1095"),0),MATCH($B72,INDIRECT("'"&amp;C$5&amp;"'!5:5"),0)+1)),0)</f>
        <v>11856079.729999993</v>
      </c>
      <c r="E72" s="18">
        <f ca="1">IFERROR(INDIRECT("'"&amp;E$5&amp;"'!"&amp;ADDRESS(MATCH(IF($C$4="Tüm Şirketler",9003,IF($C$4="Hayatdışı Sigorta Şirketleri",9000,9001)),INDIRECT("'"&amp;E$5&amp;"'!$B$1:$B$1095"),0),MATCH($B72,INDIRECT("'"&amp;E$5&amp;"'!5:5"),0))),0)</f>
        <v>0</v>
      </c>
      <c r="F72" s="18">
        <f ca="1">IFERROR(INDIRECT("'"&amp;E$5&amp;"'!"&amp;ADDRESS(MATCH(IF($C$4="Tüm Şirketler",9003,IF($C$4="Hayatdışı Sigorta Şirketleri",9000,9001)),INDIRECT("'"&amp;E$5&amp;"'!$B$1:$B$1095"),0),MATCH($B72,INDIRECT("'"&amp;E$5&amp;"'!5:5"),0)+1)),0)</f>
        <v>15321706.52</v>
      </c>
      <c r="G72" s="19">
        <f t="shared" ca="1" si="0"/>
        <v>9040542191.5547543</v>
      </c>
      <c r="H72" s="19">
        <f t="shared" ca="1" si="0"/>
        <v>27177786.249999993</v>
      </c>
      <c r="J72" s="7"/>
    </row>
    <row r="73" spans="1:10" ht="12.75" customHeight="1" thickBot="1">
      <c r="A73" s="80" t="s">
        <v>75</v>
      </c>
      <c r="B73" s="81"/>
      <c r="C73" s="20">
        <f ca="1">SUM(C69:C72)</f>
        <v>40843072893.363503</v>
      </c>
      <c r="D73" s="20">
        <f ca="1">SUM(D69:D72)</f>
        <v>12524836.569999993</v>
      </c>
      <c r="E73" s="20">
        <f ca="1">SUM(E69:E72)</f>
        <v>2734411153.6770964</v>
      </c>
      <c r="F73" s="20">
        <f ca="1">SUM(F69:F72)</f>
        <v>15475922.35</v>
      </c>
      <c r="G73" s="20">
        <f t="shared" ref="G73:H92" ca="1" si="10">+C73+E73</f>
        <v>43577484047.040596</v>
      </c>
      <c r="H73" s="20">
        <f t="shared" ca="1" si="10"/>
        <v>28000758.919999994</v>
      </c>
      <c r="J73" s="7"/>
    </row>
    <row r="74" spans="1:10" ht="12.75" customHeight="1">
      <c r="A74" s="21" t="s">
        <v>76</v>
      </c>
      <c r="B74" s="22">
        <v>728</v>
      </c>
      <c r="C74" s="23">
        <f ca="1">IFERROR(INDIRECT("'"&amp;C$5&amp;"'!"&amp;ADDRESS(MATCH(IF($C$4="Tüm Şirketler",9003,IF($C$4="Hayatdışı Sigorta Şirketleri",9000,9001)),INDIRECT("'"&amp;C$5&amp;"'!$B$1:$B$1095"),0),MATCH($B74,INDIRECT("'"&amp;C$5&amp;"'!5:5"),0))),0)</f>
        <v>862676858.2191999</v>
      </c>
      <c r="D74" s="23">
        <f ca="1">IFERROR(INDIRECT("'"&amp;C$5&amp;"'!"&amp;ADDRESS(MATCH(IF($C$4="Tüm Şirketler",9003,IF($C$4="Hayatdışı Sigorta Şirketleri",9000,9001)),INDIRECT("'"&amp;C$5&amp;"'!$B$1:$B$1095"),0),MATCH($B74,INDIRECT("'"&amp;C$5&amp;"'!5:5"),0)+1)),0)</f>
        <v>0</v>
      </c>
      <c r="E74" s="23">
        <f ca="1">IFERROR(INDIRECT("'"&amp;E$5&amp;"'!"&amp;ADDRESS(MATCH(IF($C$4="Tüm Şirketler",9003,IF($C$4="Hayatdışı Sigorta Şirketleri",9000,9001)),INDIRECT("'"&amp;E$5&amp;"'!$B$1:$B$1095"),0),MATCH($B74,INDIRECT("'"&amp;E$5&amp;"'!5:5"),0))),0)</f>
        <v>-218037.43</v>
      </c>
      <c r="F74" s="23">
        <f ca="1">IFERROR(INDIRECT("'"&amp;E$5&amp;"'!"&amp;ADDRESS(MATCH(IF($C$4="Tüm Şirketler",9003,IF($C$4="Hayatdışı Sigorta Şirketleri",9000,9001)),INDIRECT("'"&amp;E$5&amp;"'!$B$1:$B$1095"),0),MATCH($B74,INDIRECT("'"&amp;E$5&amp;"'!5:5"),0)+1)),0)</f>
        <v>441241.1</v>
      </c>
      <c r="G74" s="24">
        <f t="shared" ca="1" si="10"/>
        <v>862458820.78919995</v>
      </c>
      <c r="H74" s="24">
        <f t="shared" ca="1" si="10"/>
        <v>441241.1</v>
      </c>
      <c r="J74" s="7"/>
    </row>
    <row r="75" spans="1:10" ht="12.75" customHeight="1" thickBot="1">
      <c r="A75" s="82" t="s">
        <v>77</v>
      </c>
      <c r="B75" s="83"/>
      <c r="C75" s="31">
        <f ca="1">C74</f>
        <v>862676858.2191999</v>
      </c>
      <c r="D75" s="31">
        <f ca="1">D74</f>
        <v>0</v>
      </c>
      <c r="E75" s="31">
        <f ca="1">E74</f>
        <v>-218037.43</v>
      </c>
      <c r="F75" s="31">
        <f ca="1">F74</f>
        <v>441241.1</v>
      </c>
      <c r="G75" s="31">
        <f t="shared" ca="1" si="10"/>
        <v>862458820.78919995</v>
      </c>
      <c r="H75" s="31">
        <f t="shared" ca="1" si="10"/>
        <v>441241.1</v>
      </c>
      <c r="J75" s="7"/>
    </row>
    <row r="76" spans="1:10" ht="12.75" customHeight="1">
      <c r="A76" s="21" t="s">
        <v>78</v>
      </c>
      <c r="B76" s="22">
        <v>735</v>
      </c>
      <c r="C76" s="23">
        <f ca="1">IFERROR(INDIRECT("'"&amp;C$5&amp;"'!"&amp;ADDRESS(MATCH(IF($C$4="Tüm Şirketler",9003,IF($C$4="Hayatdışı Sigorta Şirketleri",9000,9001)),INDIRECT("'"&amp;C$5&amp;"'!$B$1:$B$1095"),0),MATCH($B76,INDIRECT("'"&amp;C$5&amp;"'!5:5"),0))),0)</f>
        <v>125642641.04999989</v>
      </c>
      <c r="D76" s="23">
        <f ca="1">IFERROR(INDIRECT("'"&amp;C$5&amp;"'!"&amp;ADDRESS(MATCH(IF($C$4="Tüm Şirketler",9003,IF($C$4="Hayatdışı Sigorta Şirketleri",9000,9001)),INDIRECT("'"&amp;C$5&amp;"'!$B$1:$B$1095"),0),MATCH($B76,INDIRECT("'"&amp;C$5&amp;"'!5:5"),0)+1)),0)</f>
        <v>216762403.49999997</v>
      </c>
      <c r="E76" s="23">
        <f ca="1">IFERROR(INDIRECT("'"&amp;E$5&amp;"'!"&amp;ADDRESS(MATCH(IF($C$4="Tüm Şirketler",9003,IF($C$4="Hayatdışı Sigorta Şirketleri",9000,9001)),INDIRECT("'"&amp;E$5&amp;"'!$B$1:$B$1095"),0),MATCH($B76,INDIRECT("'"&amp;E$5&amp;"'!5:5"),0))),0)</f>
        <v>163869.6</v>
      </c>
      <c r="F76" s="23">
        <f ca="1">IFERROR(INDIRECT("'"&amp;E$5&amp;"'!"&amp;ADDRESS(MATCH(IF($C$4="Tüm Şirketler",9003,IF($C$4="Hayatdışı Sigorta Şirketleri",9000,9001)),INDIRECT("'"&amp;E$5&amp;"'!$B$1:$B$1095"),0),MATCH($B76,INDIRECT("'"&amp;E$5&amp;"'!5:5"),0)+1)),0)</f>
        <v>0</v>
      </c>
      <c r="G76" s="24">
        <f t="shared" ca="1" si="10"/>
        <v>125806510.64999989</v>
      </c>
      <c r="H76" s="24">
        <f t="shared" ca="1" si="10"/>
        <v>216762403.49999997</v>
      </c>
      <c r="J76" s="7"/>
    </row>
    <row r="77" spans="1:10" ht="12.75" customHeight="1" thickBot="1">
      <c r="A77" s="82" t="s">
        <v>79</v>
      </c>
      <c r="B77" s="83"/>
      <c r="C77" s="31">
        <f ca="1">C76</f>
        <v>125642641.04999989</v>
      </c>
      <c r="D77" s="31">
        <f ca="1">D76</f>
        <v>216762403.49999997</v>
      </c>
      <c r="E77" s="31">
        <f ca="1">E76</f>
        <v>163869.6</v>
      </c>
      <c r="F77" s="31">
        <f ca="1">F76</f>
        <v>0</v>
      </c>
      <c r="G77" s="31">
        <f t="shared" ca="1" si="10"/>
        <v>125806510.64999989</v>
      </c>
      <c r="H77" s="31">
        <f t="shared" ca="1" si="10"/>
        <v>216762403.49999997</v>
      </c>
      <c r="J77" s="7"/>
    </row>
    <row r="78" spans="1:10" ht="12.75" customHeight="1">
      <c r="A78" s="11" t="s">
        <v>80</v>
      </c>
      <c r="B78" s="12">
        <v>719</v>
      </c>
      <c r="C78" s="13">
        <f t="shared" ref="C78:C91" ca="1" si="11">IFERROR(INDIRECT("'"&amp;C$5&amp;"'!"&amp;ADDRESS(MATCH(IF($C$4="Tüm Şirketler",9003,IF($C$4="Hayatdışı Sigorta Şirketleri",9000,9001)),INDIRECT("'"&amp;C$5&amp;"'!$B$1:$B$1095"),0),MATCH($B78,INDIRECT("'"&amp;C$5&amp;"'!5:5"),0))),0)</f>
        <v>1058425067.3895005</v>
      </c>
      <c r="D78" s="13">
        <f t="shared" ref="D78:D91" ca="1" si="12">IFERROR(INDIRECT("'"&amp;C$5&amp;"'!"&amp;ADDRESS(MATCH(IF($C$4="Tüm Şirketler",9003,IF($C$4="Hayatdışı Sigorta Şirketleri",9000,9001)),INDIRECT("'"&amp;C$5&amp;"'!$B$1:$B$1095"),0),MATCH($B78,INDIRECT("'"&amp;C$5&amp;"'!5:5"),0)+1)),0)</f>
        <v>466535.04600000009</v>
      </c>
      <c r="E78" s="13">
        <f t="shared" ref="E78:E91" ca="1" si="13">IFERROR(INDIRECT("'"&amp;E$5&amp;"'!"&amp;ADDRESS(MATCH(IF($C$4="Tüm Şirketler",9003,IF($C$4="Hayatdışı Sigorta Şirketleri",9000,9001)),INDIRECT("'"&amp;E$5&amp;"'!$B$1:$B$1095"),0),MATCH($B78,INDIRECT("'"&amp;E$5&amp;"'!5:5"),0))),0)</f>
        <v>-1467666.81</v>
      </c>
      <c r="F78" s="13">
        <f t="shared" ref="F78:F91" ca="1" si="14">IFERROR(INDIRECT("'"&amp;E$5&amp;"'!"&amp;ADDRESS(MATCH(IF($C$4="Tüm Şirketler",9003,IF($C$4="Hayatdışı Sigorta Şirketleri",9000,9001)),INDIRECT("'"&amp;E$5&amp;"'!$B$1:$B$1095"),0),MATCH($B78,INDIRECT("'"&amp;E$5&amp;"'!5:5"),0)+1)),0)</f>
        <v>695987.66</v>
      </c>
      <c r="G78" s="14">
        <f t="shared" ca="1" si="10"/>
        <v>1056957400.5795006</v>
      </c>
      <c r="H78" s="14">
        <f t="shared" ca="1" si="10"/>
        <v>1162522.7060000002</v>
      </c>
      <c r="J78" s="7"/>
    </row>
    <row r="79" spans="1:10" ht="12.75" customHeight="1">
      <c r="A79" s="32" t="s">
        <v>81</v>
      </c>
      <c r="B79" s="22">
        <v>720</v>
      </c>
      <c r="C79" s="23">
        <f t="shared" ca="1" si="11"/>
        <v>1343638567.6525698</v>
      </c>
      <c r="D79" s="23">
        <f t="shared" ca="1" si="12"/>
        <v>2284232.304</v>
      </c>
      <c r="E79" s="23">
        <f t="shared" ca="1" si="13"/>
        <v>28994239.209999997</v>
      </c>
      <c r="F79" s="23">
        <f t="shared" ca="1" si="14"/>
        <v>22161481.120000001</v>
      </c>
      <c r="G79" s="24">
        <f t="shared" ca="1" si="10"/>
        <v>1372632806.8625698</v>
      </c>
      <c r="H79" s="24">
        <f t="shared" ca="1" si="10"/>
        <v>24445713.424000002</v>
      </c>
      <c r="J79" s="7"/>
    </row>
    <row r="80" spans="1:10" ht="12.75" customHeight="1">
      <c r="A80" s="32" t="s">
        <v>82</v>
      </c>
      <c r="B80" s="22">
        <v>721</v>
      </c>
      <c r="C80" s="23">
        <f t="shared" ca="1" si="11"/>
        <v>475226.22999999992</v>
      </c>
      <c r="D80" s="23">
        <f t="shared" ca="1" si="12"/>
        <v>4.53</v>
      </c>
      <c r="E80" s="23">
        <f t="shared" ca="1" si="13"/>
        <v>0</v>
      </c>
      <c r="F80" s="23">
        <f t="shared" ca="1" si="14"/>
        <v>7619.04</v>
      </c>
      <c r="G80" s="24">
        <f t="shared" ca="1" si="10"/>
        <v>475226.22999999992</v>
      </c>
      <c r="H80" s="24">
        <f t="shared" ca="1" si="10"/>
        <v>7623.57</v>
      </c>
      <c r="J80" s="7"/>
    </row>
    <row r="81" spans="1:10" ht="12.75" customHeight="1">
      <c r="A81" s="32" t="s">
        <v>83</v>
      </c>
      <c r="B81" s="22">
        <v>722</v>
      </c>
      <c r="C81" s="23">
        <f t="shared" ca="1" si="11"/>
        <v>3976617.7</v>
      </c>
      <c r="D81" s="23">
        <f t="shared" ca="1" si="12"/>
        <v>0</v>
      </c>
      <c r="E81" s="23">
        <f t="shared" ca="1" si="13"/>
        <v>1260346.5</v>
      </c>
      <c r="F81" s="23">
        <f t="shared" ca="1" si="14"/>
        <v>0</v>
      </c>
      <c r="G81" s="24">
        <f t="shared" ca="1" si="10"/>
        <v>5236964.2</v>
      </c>
      <c r="H81" s="24">
        <f t="shared" ca="1" si="10"/>
        <v>0</v>
      </c>
      <c r="J81" s="7"/>
    </row>
    <row r="82" spans="1:10" ht="12.75" customHeight="1">
      <c r="A82" s="32" t="s">
        <v>84</v>
      </c>
      <c r="B82" s="22">
        <v>725</v>
      </c>
      <c r="C82" s="23">
        <f t="shared" ca="1" si="11"/>
        <v>6826597.1299999999</v>
      </c>
      <c r="D82" s="23">
        <f t="shared" ca="1" si="12"/>
        <v>0</v>
      </c>
      <c r="E82" s="23">
        <f t="shared" ca="1" si="13"/>
        <v>0</v>
      </c>
      <c r="F82" s="23">
        <f t="shared" ca="1" si="14"/>
        <v>0</v>
      </c>
      <c r="G82" s="24">
        <f t="shared" ca="1" si="10"/>
        <v>6826597.1299999999</v>
      </c>
      <c r="H82" s="24">
        <f t="shared" ca="1" si="10"/>
        <v>0</v>
      </c>
      <c r="J82" s="7"/>
    </row>
    <row r="83" spans="1:10" s="35" customFormat="1" ht="12.75" customHeight="1">
      <c r="A83" s="32" t="s">
        <v>85</v>
      </c>
      <c r="B83" s="22">
        <v>726</v>
      </c>
      <c r="C83" s="23">
        <f t="shared" ca="1" si="11"/>
        <v>92085308.120000005</v>
      </c>
      <c r="D83" s="23">
        <f t="shared" ca="1" si="12"/>
        <v>0</v>
      </c>
      <c r="E83" s="23">
        <f t="shared" ca="1" si="13"/>
        <v>0</v>
      </c>
      <c r="F83" s="23">
        <f t="shared" ca="1" si="14"/>
        <v>0</v>
      </c>
      <c r="G83" s="24">
        <f t="shared" ca="1" si="10"/>
        <v>92085308.120000005</v>
      </c>
      <c r="H83" s="24">
        <f t="shared" ca="1" si="10"/>
        <v>0</v>
      </c>
      <c r="I83" s="3"/>
      <c r="J83" s="7"/>
    </row>
    <row r="84" spans="1:10" s="35" customFormat="1" ht="12.75" customHeight="1">
      <c r="A84" s="32" t="s">
        <v>86</v>
      </c>
      <c r="B84" s="22">
        <v>730</v>
      </c>
      <c r="C84" s="23">
        <f t="shared" ca="1" si="11"/>
        <v>10731323.010000002</v>
      </c>
      <c r="D84" s="23">
        <f t="shared" ca="1" si="12"/>
        <v>0</v>
      </c>
      <c r="E84" s="23">
        <f t="shared" ca="1" si="13"/>
        <v>11522198.716338083</v>
      </c>
      <c r="F84" s="23">
        <f t="shared" ca="1" si="14"/>
        <v>126944.84</v>
      </c>
      <c r="G84" s="24">
        <f t="shared" ca="1" si="10"/>
        <v>22253521.726338085</v>
      </c>
      <c r="H84" s="24">
        <f t="shared" ca="1" si="10"/>
        <v>126944.84</v>
      </c>
      <c r="I84" s="3"/>
      <c r="J84" s="7"/>
    </row>
    <row r="85" spans="1:10" s="35" customFormat="1" ht="12.75" customHeight="1">
      <c r="A85" s="32" t="s">
        <v>87</v>
      </c>
      <c r="B85" s="22">
        <v>731</v>
      </c>
      <c r="C85" s="23">
        <f t="shared" ca="1" si="11"/>
        <v>6031160.8200000003</v>
      </c>
      <c r="D85" s="23">
        <f t="shared" ca="1" si="12"/>
        <v>0</v>
      </c>
      <c r="E85" s="23">
        <f t="shared" ca="1" si="13"/>
        <v>0</v>
      </c>
      <c r="F85" s="23">
        <f t="shared" ca="1" si="14"/>
        <v>0</v>
      </c>
      <c r="G85" s="24">
        <f t="shared" ca="1" si="10"/>
        <v>6031160.8200000003</v>
      </c>
      <c r="H85" s="24">
        <f t="shared" ca="1" si="10"/>
        <v>0</v>
      </c>
      <c r="I85" s="3"/>
      <c r="J85" s="7"/>
    </row>
    <row r="86" spans="1:10" s="35" customFormat="1" ht="12.75" customHeight="1">
      <c r="A86" s="32" t="s">
        <v>88</v>
      </c>
      <c r="B86" s="22">
        <v>732</v>
      </c>
      <c r="C86" s="23">
        <f t="shared" ca="1" si="11"/>
        <v>0</v>
      </c>
      <c r="D86" s="23">
        <f t="shared" ca="1" si="12"/>
        <v>0</v>
      </c>
      <c r="E86" s="23">
        <f t="shared" ca="1" si="13"/>
        <v>0</v>
      </c>
      <c r="F86" s="23">
        <f t="shared" ca="1" si="14"/>
        <v>0</v>
      </c>
      <c r="G86" s="24">
        <f t="shared" ca="1" si="10"/>
        <v>0</v>
      </c>
      <c r="H86" s="24">
        <f t="shared" ca="1" si="10"/>
        <v>0</v>
      </c>
      <c r="I86" s="3"/>
      <c r="J86" s="7"/>
    </row>
    <row r="87" spans="1:10" s="35" customFormat="1" ht="12.75" customHeight="1">
      <c r="A87" s="32" t="s">
        <v>89</v>
      </c>
      <c r="B87" s="22">
        <v>733</v>
      </c>
      <c r="C87" s="23">
        <f t="shared" ca="1" si="11"/>
        <v>444969831.40750003</v>
      </c>
      <c r="D87" s="23">
        <f t="shared" ca="1" si="12"/>
        <v>79109.27</v>
      </c>
      <c r="E87" s="23">
        <f t="shared" ca="1" si="13"/>
        <v>47015699.000000007</v>
      </c>
      <c r="F87" s="23">
        <f t="shared" ca="1" si="14"/>
        <v>1141751.9100000001</v>
      </c>
      <c r="G87" s="24">
        <f t="shared" ca="1" si="10"/>
        <v>491985530.40750003</v>
      </c>
      <c r="H87" s="24">
        <f t="shared" ca="1" si="10"/>
        <v>1220861.1800000002</v>
      </c>
      <c r="I87" s="3"/>
      <c r="J87" s="7"/>
    </row>
    <row r="88" spans="1:10" s="35" customFormat="1" ht="12.75" customHeight="1">
      <c r="A88" s="32" t="s">
        <v>90</v>
      </c>
      <c r="B88" s="22">
        <v>734</v>
      </c>
      <c r="C88" s="23">
        <f t="shared" ca="1" si="11"/>
        <v>4324754.29</v>
      </c>
      <c r="D88" s="23">
        <f t="shared" ca="1" si="12"/>
        <v>26055</v>
      </c>
      <c r="E88" s="23">
        <f t="shared" ca="1" si="13"/>
        <v>0</v>
      </c>
      <c r="F88" s="23">
        <f t="shared" ca="1" si="14"/>
        <v>0</v>
      </c>
      <c r="G88" s="24">
        <f t="shared" ca="1" si="10"/>
        <v>4324754.29</v>
      </c>
      <c r="H88" s="24">
        <f t="shared" ca="1" si="10"/>
        <v>26055</v>
      </c>
      <c r="I88" s="3"/>
      <c r="J88" s="7"/>
    </row>
    <row r="89" spans="1:10" s="35" customFormat="1" ht="12.75" customHeight="1">
      <c r="A89" s="32" t="s">
        <v>91</v>
      </c>
      <c r="B89" s="22">
        <v>769</v>
      </c>
      <c r="C89" s="23">
        <f t="shared" ca="1" si="11"/>
        <v>0</v>
      </c>
      <c r="D89" s="23">
        <f t="shared" ca="1" si="12"/>
        <v>0</v>
      </c>
      <c r="E89" s="23">
        <f t="shared" ca="1" si="13"/>
        <v>0</v>
      </c>
      <c r="F89" s="23">
        <f t="shared" ca="1" si="14"/>
        <v>0</v>
      </c>
      <c r="G89" s="24">
        <f t="shared" ca="1" si="10"/>
        <v>0</v>
      </c>
      <c r="H89" s="24">
        <f t="shared" ca="1" si="10"/>
        <v>0</v>
      </c>
      <c r="I89" s="3"/>
      <c r="J89" s="7"/>
    </row>
    <row r="90" spans="1:10" s="35" customFormat="1" ht="12.75" customHeight="1">
      <c r="A90" s="32" t="s">
        <v>92</v>
      </c>
      <c r="B90" s="22">
        <v>770</v>
      </c>
      <c r="C90" s="23">
        <f t="shared" ca="1" si="11"/>
        <v>15000</v>
      </c>
      <c r="D90" s="23">
        <f t="shared" ca="1" si="12"/>
        <v>0</v>
      </c>
      <c r="E90" s="23">
        <f t="shared" ca="1" si="13"/>
        <v>0</v>
      </c>
      <c r="F90" s="23">
        <f t="shared" ca="1" si="14"/>
        <v>0</v>
      </c>
      <c r="G90" s="24">
        <f t="shared" ca="1" si="10"/>
        <v>15000</v>
      </c>
      <c r="H90" s="24">
        <f t="shared" ca="1" si="10"/>
        <v>0</v>
      </c>
      <c r="I90" s="3"/>
      <c r="J90" s="7"/>
    </row>
    <row r="91" spans="1:10" s="35" customFormat="1" ht="12.75" customHeight="1">
      <c r="A91" s="36" t="s">
        <v>93</v>
      </c>
      <c r="B91" s="37">
        <v>771</v>
      </c>
      <c r="C91" s="38">
        <f t="shared" ca="1" si="11"/>
        <v>388193014.83700001</v>
      </c>
      <c r="D91" s="38">
        <f t="shared" ca="1" si="12"/>
        <v>62742.51</v>
      </c>
      <c r="E91" s="38">
        <f t="shared" ca="1" si="13"/>
        <v>26222710.050000001</v>
      </c>
      <c r="F91" s="38">
        <f t="shared" ca="1" si="14"/>
        <v>0</v>
      </c>
      <c r="G91" s="39">
        <f t="shared" ca="1" si="10"/>
        <v>414415724.88700002</v>
      </c>
      <c r="H91" s="39">
        <f t="shared" ca="1" si="10"/>
        <v>62742.51</v>
      </c>
      <c r="I91" s="3"/>
      <c r="J91" s="7"/>
    </row>
    <row r="92" spans="1:10" s="35" customFormat="1" ht="12.75" customHeight="1" thickBot="1">
      <c r="A92" s="80" t="s">
        <v>94</v>
      </c>
      <c r="B92" s="81"/>
      <c r="C92" s="20">
        <f ca="1">SUM(C78:C91)</f>
        <v>3359692468.5865707</v>
      </c>
      <c r="D92" s="20">
        <f ca="1">SUM(D78:D91)</f>
        <v>2918678.6599999997</v>
      </c>
      <c r="E92" s="20">
        <f ca="1">SUM(E78:E91)</f>
        <v>113547526.66633809</v>
      </c>
      <c r="F92" s="20">
        <f ca="1">SUM(F78:F91)</f>
        <v>24133784.57</v>
      </c>
      <c r="G92" s="20">
        <f t="shared" ca="1" si="10"/>
        <v>3473239995.2529087</v>
      </c>
      <c r="H92" s="20">
        <f t="shared" ca="1" si="10"/>
        <v>27052463.23</v>
      </c>
      <c r="I92" s="3"/>
      <c r="J92" s="7"/>
    </row>
    <row r="93" spans="1:10" s="35" customFormat="1" ht="12.75" customHeight="1">
      <c r="A93" s="32" t="s">
        <v>95</v>
      </c>
      <c r="B93" s="22">
        <v>707</v>
      </c>
      <c r="C93" s="23">
        <f t="shared" ref="C93:C98" ca="1" si="15">IFERROR(INDIRECT("'"&amp;C$5&amp;"'!"&amp;ADDRESS(MATCH(IF($C$4="Tüm Şirketler",9003,IF($C$4="Hayatdışı Sigorta Şirketleri",9000,9001)),INDIRECT("'"&amp;C$5&amp;"'!$B$1:$B$1095"),0),MATCH($B93,INDIRECT("'"&amp;C$5&amp;"'!5:5"),0))),0)</f>
        <v>18512883.599999998</v>
      </c>
      <c r="D93" s="23">
        <f t="shared" ref="D93:D98" ca="1" si="16">IFERROR(INDIRECT("'"&amp;C$5&amp;"'!"&amp;ADDRESS(MATCH(IF($C$4="Tüm Şirketler",9003,IF($C$4="Hayatdışı Sigorta Şirketleri",9000,9001)),INDIRECT("'"&amp;C$5&amp;"'!$B$1:$B$1095"),0),MATCH($B93,INDIRECT("'"&amp;C$5&amp;"'!5:5"),0)+1)),0)</f>
        <v>0</v>
      </c>
      <c r="E93" s="23">
        <f t="shared" ref="E93:E98" ca="1" si="17">IFERROR(INDIRECT("'"&amp;E$5&amp;"'!"&amp;ADDRESS(MATCH(IF($C$4="Tüm Şirketler",9003,IF($C$4="Hayatdışı Sigorta Şirketleri",9000,9001)),INDIRECT("'"&amp;E$5&amp;"'!$B$1:$B$1095"),0),MATCH($B93,INDIRECT("'"&amp;E$5&amp;"'!5:5"),0))),0)</f>
        <v>0</v>
      </c>
      <c r="F93" s="23">
        <f t="shared" ref="F93:F98" ca="1" si="18">IFERROR(INDIRECT("'"&amp;E$5&amp;"'!"&amp;ADDRESS(MATCH(IF($C$4="Tüm Şirketler",9003,IF($C$4="Hayatdışı Sigorta Şirketleri",9000,9001)),INDIRECT("'"&amp;E$5&amp;"'!$B$1:$B$1095"),0),MATCH($B93,INDIRECT("'"&amp;E$5&amp;"'!5:5"),0)+1)),0)</f>
        <v>0</v>
      </c>
      <c r="G93" s="24">
        <f t="shared" ref="G93:H108" ca="1" si="19">+C93+E93</f>
        <v>18512883.599999998</v>
      </c>
      <c r="H93" s="24">
        <f t="shared" ca="1" si="19"/>
        <v>0</v>
      </c>
      <c r="I93" s="3"/>
      <c r="J93" s="7"/>
    </row>
    <row r="94" spans="1:10" s="35" customFormat="1" ht="12.75" customHeight="1">
      <c r="A94" s="32" t="s">
        <v>96</v>
      </c>
      <c r="B94" s="22">
        <v>745</v>
      </c>
      <c r="C94" s="23">
        <f t="shared" ca="1" si="15"/>
        <v>0</v>
      </c>
      <c r="D94" s="23">
        <f t="shared" ca="1" si="16"/>
        <v>0</v>
      </c>
      <c r="E94" s="23">
        <f t="shared" ca="1" si="17"/>
        <v>0</v>
      </c>
      <c r="F94" s="23">
        <f t="shared" ca="1" si="18"/>
        <v>0</v>
      </c>
      <c r="G94" s="24">
        <f t="shared" ca="1" si="19"/>
        <v>0</v>
      </c>
      <c r="H94" s="24">
        <f t="shared" ca="1" si="19"/>
        <v>0</v>
      </c>
      <c r="I94" s="3"/>
      <c r="J94" s="7"/>
    </row>
    <row r="95" spans="1:10" s="35" customFormat="1" ht="12.75" customHeight="1">
      <c r="A95" s="32" t="s">
        <v>97</v>
      </c>
      <c r="B95" s="22">
        <v>746</v>
      </c>
      <c r="C95" s="23">
        <f t="shared" ca="1" si="15"/>
        <v>0</v>
      </c>
      <c r="D95" s="23">
        <f t="shared" ca="1" si="16"/>
        <v>0</v>
      </c>
      <c r="E95" s="23">
        <f t="shared" ca="1" si="17"/>
        <v>0</v>
      </c>
      <c r="F95" s="23">
        <f t="shared" ca="1" si="18"/>
        <v>0</v>
      </c>
      <c r="G95" s="24">
        <f t="shared" ca="1" si="19"/>
        <v>0</v>
      </c>
      <c r="H95" s="24">
        <f t="shared" ca="1" si="19"/>
        <v>0</v>
      </c>
      <c r="I95" s="3"/>
      <c r="J95" s="7"/>
    </row>
    <row r="96" spans="1:10" s="35" customFormat="1" ht="12.75" customHeight="1">
      <c r="A96" s="32" t="s">
        <v>98</v>
      </c>
      <c r="B96" s="22">
        <v>747</v>
      </c>
      <c r="C96" s="23">
        <f t="shared" ca="1" si="15"/>
        <v>0</v>
      </c>
      <c r="D96" s="23">
        <f t="shared" ca="1" si="16"/>
        <v>0</v>
      </c>
      <c r="E96" s="23">
        <f t="shared" ca="1" si="17"/>
        <v>0</v>
      </c>
      <c r="F96" s="23">
        <f t="shared" ca="1" si="18"/>
        <v>0</v>
      </c>
      <c r="G96" s="24">
        <f t="shared" ca="1" si="19"/>
        <v>0</v>
      </c>
      <c r="H96" s="24">
        <f t="shared" ca="1" si="19"/>
        <v>0</v>
      </c>
      <c r="I96" s="3"/>
      <c r="J96" s="7"/>
    </row>
    <row r="97" spans="1:10" s="35" customFormat="1" ht="12.75" customHeight="1">
      <c r="A97" s="32" t="s">
        <v>99</v>
      </c>
      <c r="B97" s="22">
        <v>755</v>
      </c>
      <c r="C97" s="23">
        <f t="shared" ca="1" si="15"/>
        <v>377895909.509413</v>
      </c>
      <c r="D97" s="23">
        <f t="shared" ca="1" si="16"/>
        <v>5336481.45</v>
      </c>
      <c r="E97" s="23">
        <f t="shared" ca="1" si="17"/>
        <v>-223440</v>
      </c>
      <c r="F97" s="23">
        <f t="shared" ca="1" si="18"/>
        <v>9377675.4000000004</v>
      </c>
      <c r="G97" s="24">
        <f t="shared" ca="1" si="19"/>
        <v>377672469.509413</v>
      </c>
      <c r="H97" s="24">
        <f t="shared" ca="1" si="19"/>
        <v>14714156.850000001</v>
      </c>
      <c r="I97" s="3"/>
      <c r="J97" s="7"/>
    </row>
    <row r="98" spans="1:10" s="35" customFormat="1" ht="12.75" customHeight="1">
      <c r="A98" s="16" t="s">
        <v>100</v>
      </c>
      <c r="B98" s="17">
        <v>756</v>
      </c>
      <c r="C98" s="18">
        <f t="shared" ca="1" si="15"/>
        <v>1865428.04</v>
      </c>
      <c r="D98" s="18">
        <f t="shared" ca="1" si="16"/>
        <v>60793548.897357985</v>
      </c>
      <c r="E98" s="18">
        <f t="shared" ca="1" si="17"/>
        <v>0</v>
      </c>
      <c r="F98" s="18">
        <f t="shared" ca="1" si="18"/>
        <v>1795845.0381040005</v>
      </c>
      <c r="G98" s="19">
        <f t="shared" ca="1" si="19"/>
        <v>1865428.04</v>
      </c>
      <c r="H98" s="19">
        <f t="shared" ca="1" si="19"/>
        <v>62589393.935461983</v>
      </c>
      <c r="I98" s="3"/>
      <c r="J98" s="7"/>
    </row>
    <row r="99" spans="1:10" s="35" customFormat="1" ht="12.75" customHeight="1" thickBot="1">
      <c r="A99" s="40" t="s">
        <v>101</v>
      </c>
      <c r="B99" s="41"/>
      <c r="C99" s="20">
        <f ca="1">SUM(C93:C98)</f>
        <v>398274221.14941305</v>
      </c>
      <c r="D99" s="20">
        <f ca="1">SUM(D93:D98)</f>
        <v>66130030.347357988</v>
      </c>
      <c r="E99" s="20">
        <f ca="1">SUM(E93:E98)</f>
        <v>-223440</v>
      </c>
      <c r="F99" s="20">
        <f ca="1">SUM(F93:F98)</f>
        <v>11173520.438104</v>
      </c>
      <c r="G99" s="20">
        <f t="shared" ca="1" si="19"/>
        <v>398050781.14941305</v>
      </c>
      <c r="H99" s="20">
        <f t="shared" ca="1" si="19"/>
        <v>77303550.785461992</v>
      </c>
      <c r="I99" s="3"/>
      <c r="J99" s="7"/>
    </row>
    <row r="100" spans="1:10" s="35" customFormat="1" ht="12.75" customHeight="1">
      <c r="A100" s="11" t="s">
        <v>102</v>
      </c>
      <c r="B100" s="12">
        <v>705</v>
      </c>
      <c r="C100" s="23">
        <f ca="1">IFERROR(INDIRECT("'"&amp;C$5&amp;"'!"&amp;ADDRESS(MATCH(IF($C$4="Tüm Şirketler",9003,IF($C$4="Hayatdışı Sigorta Şirketleri",9000,9001)),INDIRECT("'"&amp;C$5&amp;"'!$B$1:$B$1095"),0),MATCH($B100,INDIRECT("'"&amp;C$5&amp;"'!5:5"),0))),0)</f>
        <v>57705618.260000005</v>
      </c>
      <c r="D100" s="23">
        <f ca="1">IFERROR(INDIRECT("'"&amp;C$5&amp;"'!"&amp;ADDRESS(MATCH(IF($C$4="Tüm Şirketler",9003,IF($C$4="Hayatdışı Sigorta Şirketleri",9000,9001)),INDIRECT("'"&amp;C$5&amp;"'!$B$1:$B$1095"),0),MATCH($B100,INDIRECT("'"&amp;C$5&amp;"'!5:5"),0)+1)),0)</f>
        <v>0</v>
      </c>
      <c r="E100" s="23">
        <f ca="1">IFERROR(INDIRECT("'"&amp;E$5&amp;"'!"&amp;ADDRESS(MATCH(IF($C$4="Tüm Şirketler",9003,IF($C$4="Hayatdışı Sigorta Şirketleri",9000,9001)),INDIRECT("'"&amp;E$5&amp;"'!$B$1:$B$1095"),0),MATCH($B100,INDIRECT("'"&amp;E$5&amp;"'!5:5"),0))),0)</f>
        <v>0</v>
      </c>
      <c r="F100" s="23">
        <f ca="1">IFERROR(INDIRECT("'"&amp;E$5&amp;"'!"&amp;ADDRESS(MATCH(IF($C$4="Tüm Şirketler",9003,IF($C$4="Hayatdışı Sigorta Şirketleri",9000,9001)),INDIRECT("'"&amp;E$5&amp;"'!$B$1:$B$1095"),0),MATCH($B100,INDIRECT("'"&amp;E$5&amp;"'!5:5"),0)+1)),0)</f>
        <v>1032275.12</v>
      </c>
      <c r="G100" s="24">
        <f t="shared" ca="1" si="19"/>
        <v>57705618.260000005</v>
      </c>
      <c r="H100" s="24">
        <f t="shared" ca="1" si="19"/>
        <v>1032275.12</v>
      </c>
      <c r="I100" s="3"/>
      <c r="J100" s="7"/>
    </row>
    <row r="101" spans="1:10" s="35" customFormat="1" ht="12.75" customHeight="1">
      <c r="A101" s="32" t="s">
        <v>103</v>
      </c>
      <c r="B101" s="22">
        <v>706</v>
      </c>
      <c r="C101" s="23">
        <f ca="1">IFERROR(INDIRECT("'"&amp;C$5&amp;"'!"&amp;ADDRESS(MATCH(IF($C$4="Tüm Şirketler",9003,IF($C$4="Hayatdışı Sigorta Şirketleri",9000,9001)),INDIRECT("'"&amp;C$5&amp;"'!$B$1:$B$1095"),0),MATCH($B101,INDIRECT("'"&amp;C$5&amp;"'!5:5"),0))),0)</f>
        <v>19454133.233022004</v>
      </c>
      <c r="D101" s="23">
        <f ca="1">IFERROR(INDIRECT("'"&amp;C$5&amp;"'!"&amp;ADDRESS(MATCH(IF($C$4="Tüm Şirketler",9003,IF($C$4="Hayatdışı Sigorta Şirketleri",9000,9001)),INDIRECT("'"&amp;C$5&amp;"'!$B$1:$B$1095"),0),MATCH($B101,INDIRECT("'"&amp;C$5&amp;"'!5:5"),0)+1)),0)</f>
        <v>0</v>
      </c>
      <c r="E101" s="23">
        <f ca="1">IFERROR(INDIRECT("'"&amp;E$5&amp;"'!"&amp;ADDRESS(MATCH(IF($C$4="Tüm Şirketler",9003,IF($C$4="Hayatdışı Sigorta Şirketleri",9000,9001)),INDIRECT("'"&amp;E$5&amp;"'!$B$1:$B$1095"),0),MATCH($B101,INDIRECT("'"&amp;E$5&amp;"'!5:5"),0))),0)</f>
        <v>0</v>
      </c>
      <c r="F101" s="23">
        <f ca="1">IFERROR(INDIRECT("'"&amp;E$5&amp;"'!"&amp;ADDRESS(MATCH(IF($C$4="Tüm Şirketler",9003,IF($C$4="Hayatdışı Sigorta Şirketleri",9000,9001)),INDIRECT("'"&amp;E$5&amp;"'!$B$1:$B$1095"),0),MATCH($B101,INDIRECT("'"&amp;E$5&amp;"'!5:5"),0)+1)),0)</f>
        <v>0</v>
      </c>
      <c r="G101" s="24">
        <f t="shared" ca="1" si="19"/>
        <v>19454133.233022004</v>
      </c>
      <c r="H101" s="24">
        <f t="shared" ca="1" si="19"/>
        <v>0</v>
      </c>
      <c r="I101" s="3"/>
      <c r="J101" s="7"/>
    </row>
    <row r="102" spans="1:10" s="35" customFormat="1" ht="12.75" customHeight="1">
      <c r="A102" s="21" t="s">
        <v>104</v>
      </c>
      <c r="B102" s="22">
        <v>708</v>
      </c>
      <c r="C102" s="23">
        <f ca="1">IFERROR(INDIRECT("'"&amp;C$5&amp;"'!"&amp;ADDRESS(MATCH(IF($C$4="Tüm Şirketler",9003,IF($C$4="Hayatdışı Sigorta Şirketleri",9000,9001)),INDIRECT("'"&amp;C$5&amp;"'!$B$1:$B$1095"),0),MATCH($B102,INDIRECT("'"&amp;C$5&amp;"'!5:5"),0))),0)</f>
        <v>505196.53</v>
      </c>
      <c r="D102" s="23">
        <f ca="1">IFERROR(INDIRECT("'"&amp;C$5&amp;"'!"&amp;ADDRESS(MATCH(IF($C$4="Tüm Şirketler",9003,IF($C$4="Hayatdışı Sigorta Şirketleri",9000,9001)),INDIRECT("'"&amp;C$5&amp;"'!$B$1:$B$1095"),0),MATCH($B102,INDIRECT("'"&amp;C$5&amp;"'!5:5"),0)+1)),0)</f>
        <v>0</v>
      </c>
      <c r="E102" s="23">
        <f ca="1">IFERROR(INDIRECT("'"&amp;E$5&amp;"'!"&amp;ADDRESS(MATCH(IF($C$4="Tüm Şirketler",9003,IF($C$4="Hayatdışı Sigorta Şirketleri",9000,9001)),INDIRECT("'"&amp;E$5&amp;"'!$B$1:$B$1095"),0),MATCH($B102,INDIRECT("'"&amp;E$5&amp;"'!5:5"),0))),0)</f>
        <v>0</v>
      </c>
      <c r="F102" s="23">
        <f ca="1">IFERROR(INDIRECT("'"&amp;E$5&amp;"'!"&amp;ADDRESS(MATCH(IF($C$4="Tüm Şirketler",9003,IF($C$4="Hayatdışı Sigorta Şirketleri",9000,9001)),INDIRECT("'"&amp;E$5&amp;"'!$B$1:$B$1095"),0),MATCH($B102,INDIRECT("'"&amp;E$5&amp;"'!5:5"),0)+1)),0)</f>
        <v>0</v>
      </c>
      <c r="G102" s="24">
        <f t="shared" ca="1" si="19"/>
        <v>505196.53</v>
      </c>
      <c r="H102" s="24">
        <f t="shared" ca="1" si="19"/>
        <v>0</v>
      </c>
      <c r="I102" s="3"/>
      <c r="J102" s="7"/>
    </row>
    <row r="103" spans="1:10" s="35" customFormat="1" ht="12.75" customHeight="1">
      <c r="A103" s="21" t="s">
        <v>105</v>
      </c>
      <c r="B103" s="22">
        <v>736</v>
      </c>
      <c r="C103" s="23">
        <f ca="1">IFERROR(INDIRECT("'"&amp;C$5&amp;"'!"&amp;ADDRESS(MATCH(IF($C$4="Tüm Şirketler",9003,IF($C$4="Hayatdışı Sigorta Şirketleri",9000,9001)),INDIRECT("'"&amp;C$5&amp;"'!$B$1:$B$1095"),0),MATCH($B103,INDIRECT("'"&amp;C$5&amp;"'!5:5"),0))),0)</f>
        <v>50356793.222699642</v>
      </c>
      <c r="D103" s="23">
        <f ca="1">IFERROR(INDIRECT("'"&amp;C$5&amp;"'!"&amp;ADDRESS(MATCH(IF($C$4="Tüm Şirketler",9003,IF($C$4="Hayatdışı Sigorta Şirketleri",9000,9001)),INDIRECT("'"&amp;C$5&amp;"'!$B$1:$B$1095"),0),MATCH($B103,INDIRECT("'"&amp;C$5&amp;"'!5:5"),0)+1)),0)</f>
        <v>66416.539999999994</v>
      </c>
      <c r="E103" s="23">
        <f ca="1">IFERROR(INDIRECT("'"&amp;E$5&amp;"'!"&amp;ADDRESS(MATCH(IF($C$4="Tüm Şirketler",9003,IF($C$4="Hayatdışı Sigorta Şirketleri",9000,9001)),INDIRECT("'"&amp;E$5&amp;"'!$B$1:$B$1095"),0),MATCH($B103,INDIRECT("'"&amp;E$5&amp;"'!5:5"),0))),0)</f>
        <v>149977.28999999998</v>
      </c>
      <c r="F103" s="23">
        <f ca="1">IFERROR(INDIRECT("'"&amp;E$5&amp;"'!"&amp;ADDRESS(MATCH(IF($C$4="Tüm Şirketler",9003,IF($C$4="Hayatdışı Sigorta Şirketleri",9000,9001)),INDIRECT("'"&amp;E$5&amp;"'!$B$1:$B$1095"),0),MATCH($B103,INDIRECT("'"&amp;E$5&amp;"'!5:5"),0)+1)),0)</f>
        <v>7510.29</v>
      </c>
      <c r="G103" s="24">
        <f t="shared" ca="1" si="19"/>
        <v>50506770.512699641</v>
      </c>
      <c r="H103" s="24">
        <f t="shared" ca="1" si="19"/>
        <v>73926.829999999987</v>
      </c>
      <c r="I103" s="3"/>
      <c r="J103" s="7"/>
    </row>
    <row r="104" spans="1:10" s="35" customFormat="1" ht="12.75" customHeight="1" thickBot="1">
      <c r="A104" s="42" t="s">
        <v>106</v>
      </c>
      <c r="B104" s="43"/>
      <c r="C104" s="31">
        <f ca="1">C103+C101+C100+C102</f>
        <v>128021741.24572165</v>
      </c>
      <c r="D104" s="31">
        <f ca="1">D103+D101+D100+D102</f>
        <v>66416.539999999994</v>
      </c>
      <c r="E104" s="31">
        <f ca="1">E103+E101+E100+E102</f>
        <v>149977.28999999998</v>
      </c>
      <c r="F104" s="31">
        <f ca="1">F103+F101+F100+F102</f>
        <v>1039785.41</v>
      </c>
      <c r="G104" s="31">
        <f t="shared" ca="1" si="19"/>
        <v>128171718.53572166</v>
      </c>
      <c r="H104" s="31">
        <f t="shared" ca="1" si="19"/>
        <v>1106201.95</v>
      </c>
      <c r="I104" s="3"/>
      <c r="J104" s="7"/>
    </row>
    <row r="105" spans="1:10" s="35" customFormat="1" ht="12.75" customHeight="1">
      <c r="A105" s="11" t="s">
        <v>107</v>
      </c>
      <c r="B105" s="12">
        <v>702</v>
      </c>
      <c r="C105" s="13">
        <f t="shared" ref="C105:C113" ca="1" si="20">IFERROR(INDIRECT("'"&amp;C$5&amp;"'!"&amp;ADDRESS(MATCH(IF($C$4="Tüm Şirketler",9003,IF($C$4="Hayatdışı Sigorta Şirketleri",9000,9001)),INDIRECT("'"&amp;C$5&amp;"'!$B$1:$B$1095"),0),MATCH($B105,INDIRECT("'"&amp;C$5&amp;"'!5:5"),0))),0)</f>
        <v>866676194.08840013</v>
      </c>
      <c r="D105" s="13">
        <f t="shared" ref="D105:D113" ca="1" si="21">IFERROR(INDIRECT("'"&amp;C$5&amp;"'!"&amp;ADDRESS(MATCH(IF($C$4="Tüm Şirketler",9003,IF($C$4="Hayatdışı Sigorta Şirketleri",9000,9001)),INDIRECT("'"&amp;C$5&amp;"'!$B$1:$B$1095"),0),MATCH($B105,INDIRECT("'"&amp;C$5&amp;"'!5:5"),0)+1)),0)</f>
        <v>7475.53</v>
      </c>
      <c r="E105" s="13">
        <f t="shared" ref="E105:E113" ca="1" si="22">IFERROR(INDIRECT("'"&amp;E$5&amp;"'!"&amp;ADDRESS(MATCH(IF($C$4="Tüm Şirketler",9003,IF($C$4="Hayatdışı Sigorta Şirketleri",9000,9001)),INDIRECT("'"&amp;E$5&amp;"'!$B$1:$B$1095"),0),MATCH($B105,INDIRECT("'"&amp;E$5&amp;"'!5:5"),0))),0)</f>
        <v>34644268.420231</v>
      </c>
      <c r="F105" s="13">
        <f t="shared" ref="F105:F113" ca="1" si="23">IFERROR(INDIRECT("'"&amp;E$5&amp;"'!"&amp;ADDRESS(MATCH(IF($C$4="Tüm Şirketler",9003,IF($C$4="Hayatdışı Sigorta Şirketleri",9000,9001)),INDIRECT("'"&amp;E$5&amp;"'!$B$1:$B$1095"),0),MATCH($B105,INDIRECT("'"&amp;E$5&amp;"'!5:5"),0)+1)),0)</f>
        <v>485707.11999999901</v>
      </c>
      <c r="G105" s="14">
        <f t="shared" ca="1" si="19"/>
        <v>901320462.50863111</v>
      </c>
      <c r="H105" s="14">
        <f t="shared" ca="1" si="19"/>
        <v>493182.64999999903</v>
      </c>
      <c r="I105" s="3"/>
      <c r="J105" s="7"/>
    </row>
    <row r="106" spans="1:10" s="35" customFormat="1" ht="12.75" customHeight="1">
      <c r="A106" s="32" t="s">
        <v>108</v>
      </c>
      <c r="B106" s="22">
        <v>748</v>
      </c>
      <c r="C106" s="23">
        <f t="shared" ca="1" si="20"/>
        <v>48736999.759999998</v>
      </c>
      <c r="D106" s="23">
        <f t="shared" ca="1" si="21"/>
        <v>0</v>
      </c>
      <c r="E106" s="23">
        <f t="shared" ca="1" si="22"/>
        <v>0</v>
      </c>
      <c r="F106" s="23">
        <f t="shared" ca="1" si="23"/>
        <v>0</v>
      </c>
      <c r="G106" s="24">
        <f t="shared" ca="1" si="19"/>
        <v>48736999.759999998</v>
      </c>
      <c r="H106" s="24">
        <f t="shared" ca="1" si="19"/>
        <v>0</v>
      </c>
      <c r="I106" s="3"/>
      <c r="J106" s="7"/>
    </row>
    <row r="107" spans="1:10" s="35" customFormat="1" ht="12.75" customHeight="1">
      <c r="A107" s="32" t="s">
        <v>109</v>
      </c>
      <c r="B107" s="22">
        <v>749</v>
      </c>
      <c r="C107" s="23">
        <f t="shared" ca="1" si="20"/>
        <v>1071432.68</v>
      </c>
      <c r="D107" s="23">
        <f t="shared" ca="1" si="21"/>
        <v>2070.7399999999998</v>
      </c>
      <c r="E107" s="23">
        <f t="shared" ca="1" si="22"/>
        <v>0</v>
      </c>
      <c r="F107" s="23">
        <f t="shared" ca="1" si="23"/>
        <v>0</v>
      </c>
      <c r="G107" s="24">
        <f t="shared" ca="1" si="19"/>
        <v>1071432.68</v>
      </c>
      <c r="H107" s="24">
        <f t="shared" ca="1" si="19"/>
        <v>2070.7399999999998</v>
      </c>
      <c r="I107" s="3"/>
      <c r="J107" s="7"/>
    </row>
    <row r="108" spans="1:10" s="35" customFormat="1" ht="12.75" customHeight="1">
      <c r="A108" s="32" t="s">
        <v>110</v>
      </c>
      <c r="B108" s="22">
        <v>752</v>
      </c>
      <c r="C108" s="23">
        <f t="shared" ca="1" si="20"/>
        <v>0</v>
      </c>
      <c r="D108" s="23">
        <f t="shared" ca="1" si="21"/>
        <v>0</v>
      </c>
      <c r="E108" s="23">
        <f t="shared" ca="1" si="22"/>
        <v>0</v>
      </c>
      <c r="F108" s="23">
        <f t="shared" ca="1" si="23"/>
        <v>0</v>
      </c>
      <c r="G108" s="24">
        <f t="shared" ca="1" si="19"/>
        <v>0</v>
      </c>
      <c r="H108" s="24">
        <f t="shared" ca="1" si="19"/>
        <v>0</v>
      </c>
      <c r="I108" s="3"/>
      <c r="J108" s="7"/>
    </row>
    <row r="109" spans="1:10" s="35" customFormat="1" ht="12.75" customHeight="1">
      <c r="A109" s="32" t="s">
        <v>111</v>
      </c>
      <c r="B109" s="22">
        <v>753</v>
      </c>
      <c r="C109" s="23">
        <f t="shared" ca="1" si="20"/>
        <v>0</v>
      </c>
      <c r="D109" s="23">
        <f t="shared" ca="1" si="21"/>
        <v>0</v>
      </c>
      <c r="E109" s="23">
        <f t="shared" ca="1" si="22"/>
        <v>0</v>
      </c>
      <c r="F109" s="23">
        <f t="shared" ca="1" si="23"/>
        <v>0</v>
      </c>
      <c r="G109" s="24">
        <f t="shared" ref="G109:H132" ca="1" si="24">+C109+E109</f>
        <v>0</v>
      </c>
      <c r="H109" s="24">
        <f t="shared" ca="1" si="24"/>
        <v>0</v>
      </c>
      <c r="I109" s="3"/>
      <c r="J109" s="7"/>
    </row>
    <row r="110" spans="1:10" s="35" customFormat="1" ht="12.75" customHeight="1">
      <c r="A110" s="32" t="s">
        <v>112</v>
      </c>
      <c r="B110" s="22">
        <v>754</v>
      </c>
      <c r="C110" s="23">
        <f t="shared" ca="1" si="20"/>
        <v>803601.28999999992</v>
      </c>
      <c r="D110" s="23">
        <f t="shared" ca="1" si="21"/>
        <v>794.62</v>
      </c>
      <c r="E110" s="23">
        <f t="shared" ca="1" si="22"/>
        <v>0</v>
      </c>
      <c r="F110" s="23">
        <f t="shared" ca="1" si="23"/>
        <v>0</v>
      </c>
      <c r="G110" s="24">
        <f t="shared" ca="1" si="24"/>
        <v>803601.28999999992</v>
      </c>
      <c r="H110" s="24">
        <f t="shared" ca="1" si="24"/>
        <v>794.62</v>
      </c>
      <c r="I110" s="3"/>
      <c r="J110" s="7"/>
    </row>
    <row r="111" spans="1:10" s="35" customFormat="1" ht="12.75" customHeight="1">
      <c r="A111" s="32" t="s">
        <v>113</v>
      </c>
      <c r="B111" s="22">
        <v>757</v>
      </c>
      <c r="C111" s="23">
        <f t="shared" ca="1" si="20"/>
        <v>0</v>
      </c>
      <c r="D111" s="23">
        <f t="shared" ca="1" si="21"/>
        <v>0</v>
      </c>
      <c r="E111" s="23">
        <f t="shared" ca="1" si="22"/>
        <v>0</v>
      </c>
      <c r="F111" s="23">
        <f t="shared" ca="1" si="23"/>
        <v>0</v>
      </c>
      <c r="G111" s="24">
        <f t="shared" ca="1" si="24"/>
        <v>0</v>
      </c>
      <c r="H111" s="24">
        <f t="shared" ca="1" si="24"/>
        <v>0</v>
      </c>
      <c r="I111" s="3"/>
      <c r="J111" s="7"/>
    </row>
    <row r="112" spans="1:10" s="35" customFormat="1" ht="12.75" customHeight="1">
      <c r="A112" s="32" t="s">
        <v>114</v>
      </c>
      <c r="B112" s="22">
        <v>758</v>
      </c>
      <c r="C112" s="23">
        <f t="shared" ca="1" si="20"/>
        <v>6102255.4580404535</v>
      </c>
      <c r="D112" s="23">
        <f t="shared" ca="1" si="21"/>
        <v>3180.41</v>
      </c>
      <c r="E112" s="23">
        <f t="shared" ca="1" si="22"/>
        <v>0</v>
      </c>
      <c r="F112" s="23">
        <f t="shared" ca="1" si="23"/>
        <v>0</v>
      </c>
      <c r="G112" s="24">
        <f t="shared" ca="1" si="24"/>
        <v>6102255.4580404535</v>
      </c>
      <c r="H112" s="24">
        <f t="shared" ca="1" si="24"/>
        <v>3180.41</v>
      </c>
      <c r="I112" s="3"/>
      <c r="J112" s="7"/>
    </row>
    <row r="113" spans="1:10" s="35" customFormat="1" ht="12.75" customHeight="1">
      <c r="A113" s="32" t="s">
        <v>115</v>
      </c>
      <c r="B113" s="22">
        <v>759</v>
      </c>
      <c r="C113" s="23">
        <f t="shared" ca="1" si="20"/>
        <v>48793638.303920709</v>
      </c>
      <c r="D113" s="23">
        <f t="shared" ca="1" si="21"/>
        <v>0</v>
      </c>
      <c r="E113" s="23">
        <f t="shared" ca="1" si="22"/>
        <v>0</v>
      </c>
      <c r="F113" s="23">
        <f t="shared" ca="1" si="23"/>
        <v>1586498.29</v>
      </c>
      <c r="G113" s="24">
        <f t="shared" ca="1" si="24"/>
        <v>48793638.303920709</v>
      </c>
      <c r="H113" s="24">
        <f t="shared" ca="1" si="24"/>
        <v>1586498.29</v>
      </c>
      <c r="I113" s="3"/>
      <c r="J113" s="7"/>
    </row>
    <row r="114" spans="1:10" s="35" customFormat="1" ht="12.75" customHeight="1" thickBot="1">
      <c r="A114" s="40" t="s">
        <v>116</v>
      </c>
      <c r="B114" s="41"/>
      <c r="C114" s="20">
        <f ca="1">SUM(C105:C113)</f>
        <v>972184121.58036125</v>
      </c>
      <c r="D114" s="20">
        <f ca="1">SUM(D105:D113)</f>
        <v>13521.300000000001</v>
      </c>
      <c r="E114" s="20">
        <f ca="1">SUM(E105:E113)</f>
        <v>34644268.420231</v>
      </c>
      <c r="F114" s="20">
        <f ca="1">SUM(F105:F113)</f>
        <v>2072205.409999999</v>
      </c>
      <c r="G114" s="20">
        <f t="shared" ca="1" si="24"/>
        <v>1006828390.0005922</v>
      </c>
      <c r="H114" s="20">
        <f t="shared" ca="1" si="24"/>
        <v>2085726.709999999</v>
      </c>
      <c r="I114" s="3"/>
      <c r="J114" s="7"/>
    </row>
    <row r="115" spans="1:10" s="35" customFormat="1" ht="12.75" customHeight="1">
      <c r="A115" s="21" t="s">
        <v>117</v>
      </c>
      <c r="B115" s="22">
        <v>760</v>
      </c>
      <c r="C115" s="23">
        <f ca="1">IFERROR(INDIRECT("'"&amp;C$5&amp;"'!"&amp;ADDRESS(MATCH(IF($C$4="Tüm Şirketler",9003,IF($C$4="Hayatdışı Sigorta Şirketleri",9000,9001)),INDIRECT("'"&amp;C$5&amp;"'!$B$1:$B$1095"),0),MATCH($B115,INDIRECT("'"&amp;C$5&amp;"'!5:5"),0))),0)</f>
        <v>1438288247.7973447</v>
      </c>
      <c r="D115" s="23">
        <f ca="1">IFERROR(INDIRECT("'"&amp;C$5&amp;"'!"&amp;ADDRESS(MATCH(IF($C$4="Tüm Şirketler",9003,IF($C$4="Hayatdışı Sigorta Şirketleri",9000,9001)),INDIRECT("'"&amp;C$5&amp;"'!$B$1:$B$1095"),0),MATCH($B115,INDIRECT("'"&amp;C$5&amp;"'!5:5"),0)+1)),0)</f>
        <v>41193.14</v>
      </c>
      <c r="E115" s="23">
        <f ca="1">IFERROR(INDIRECT("'"&amp;E$5&amp;"'!"&amp;ADDRESS(MATCH(IF($C$4="Tüm Şirketler",9003,IF($C$4="Hayatdışı Sigorta Şirketleri",9000,9001)),INDIRECT("'"&amp;E$5&amp;"'!$B$1:$B$1095"),0),MATCH($B115,INDIRECT("'"&amp;E$5&amp;"'!5:5"),0))),0)</f>
        <v>3553379.8500000006</v>
      </c>
      <c r="F115" s="23">
        <f ca="1">IFERROR(INDIRECT("'"&amp;E$5&amp;"'!"&amp;ADDRESS(MATCH(IF($C$4="Tüm Şirketler",9003,IF($C$4="Hayatdışı Sigorta Şirketleri",9000,9001)),INDIRECT("'"&amp;E$5&amp;"'!$B$1:$B$1095"),0),MATCH($B115,INDIRECT("'"&amp;E$5&amp;"'!5:5"),0)+1)),0)</f>
        <v>0</v>
      </c>
      <c r="G115" s="24">
        <f t="shared" ca="1" si="24"/>
        <v>1441841627.6473446</v>
      </c>
      <c r="H115" s="24">
        <f t="shared" ca="1" si="24"/>
        <v>41193.14</v>
      </c>
      <c r="I115" s="3"/>
      <c r="J115" s="7"/>
    </row>
    <row r="116" spans="1:10" s="35" customFormat="1" ht="12.75" customHeight="1" thickBot="1">
      <c r="A116" s="42" t="s">
        <v>118</v>
      </c>
      <c r="B116" s="43"/>
      <c r="C116" s="31">
        <f ca="1">C115</f>
        <v>1438288247.7973447</v>
      </c>
      <c r="D116" s="31">
        <f ca="1">D115</f>
        <v>41193.14</v>
      </c>
      <c r="E116" s="31">
        <f ca="1">E115</f>
        <v>3553379.8500000006</v>
      </c>
      <c r="F116" s="31">
        <f ca="1">F115</f>
        <v>0</v>
      </c>
      <c r="G116" s="31">
        <f t="shared" ca="1" si="24"/>
        <v>1441841627.6473446</v>
      </c>
      <c r="H116" s="31">
        <f t="shared" ca="1" si="24"/>
        <v>41193.14</v>
      </c>
      <c r="I116" s="3"/>
      <c r="J116" s="7"/>
    </row>
    <row r="117" spans="1:10" s="35" customFormat="1" ht="12.75" customHeight="1">
      <c r="A117" s="11" t="s">
        <v>119</v>
      </c>
      <c r="B117" s="12">
        <v>789</v>
      </c>
      <c r="C117" s="13">
        <f ca="1">IFERROR(INDIRECT("'"&amp;C$5&amp;"'!"&amp;ADDRESS(MATCH(IF($C$4="Tüm Şirketler",9003,IF($C$4="Hayatdışı Sigorta Şirketleri",9000,9001)),INDIRECT("'"&amp;C$5&amp;"'!$B$1:$B$1095"),0),MATCH($B117,INDIRECT("'"&amp;C$5&amp;"'!5:5"),0))),0)</f>
        <v>646631009.13</v>
      </c>
      <c r="D117" s="13">
        <f ca="1">IFERROR(INDIRECT("'"&amp;C$5&amp;"'!"&amp;ADDRESS(MATCH(IF($C$4="Tüm Şirketler",9003,IF($C$4="Hayatdışı Sigorta Şirketleri",9000,9001)),INDIRECT("'"&amp;C$5&amp;"'!$B$1:$B$1095"),0),MATCH($B117,INDIRECT("'"&amp;C$5&amp;"'!5:5"),0)+1)),0)</f>
        <v>0</v>
      </c>
      <c r="E117" s="13">
        <f ca="1">IFERROR(INDIRECT("'"&amp;E$5&amp;"'!"&amp;ADDRESS(MATCH(IF($C$4="Tüm Şirketler",9003,IF($C$4="Hayatdışı Sigorta Şirketleri",9000,9001)),INDIRECT("'"&amp;E$5&amp;"'!$B$1:$B$1095"),0),MATCH($B117,INDIRECT("'"&amp;E$5&amp;"'!5:5"),0))),0)</f>
        <v>0</v>
      </c>
      <c r="F117" s="13">
        <f ca="1">IFERROR(INDIRECT("'"&amp;E$5&amp;"'!"&amp;ADDRESS(MATCH(IF($C$4="Tüm Şirketler",9003,IF($C$4="Hayatdışı Sigorta Şirketleri",9000,9001)),INDIRECT("'"&amp;E$5&amp;"'!$B$1:$B$1095"),0),MATCH($B117,INDIRECT("'"&amp;E$5&amp;"'!5:5"),0)+1)),0)</f>
        <v>0</v>
      </c>
      <c r="G117" s="14">
        <f t="shared" ca="1" si="24"/>
        <v>646631009.13</v>
      </c>
      <c r="H117" s="14">
        <f t="shared" ca="1" si="24"/>
        <v>0</v>
      </c>
      <c r="I117" s="3"/>
      <c r="J117" s="7"/>
    </row>
    <row r="118" spans="1:10" s="35" customFormat="1" ht="12.75" customHeight="1">
      <c r="A118" s="16" t="s">
        <v>120</v>
      </c>
      <c r="B118" s="17">
        <v>798</v>
      </c>
      <c r="C118" s="18">
        <f ca="1">IFERROR(INDIRECT("'"&amp;C$5&amp;"'!"&amp;ADDRESS(MATCH(IF($C$4="Tüm Şirketler",9003,IF($C$4="Hayatdışı Sigorta Şirketleri",9000,9001)),INDIRECT("'"&amp;C$5&amp;"'!$B$1:$B$1095"),0),MATCH($B118,INDIRECT("'"&amp;C$5&amp;"'!5:5"),0))),0)</f>
        <v>710180.22999999986</v>
      </c>
      <c r="D118" s="18">
        <f ca="1">IFERROR(INDIRECT("'"&amp;C$5&amp;"'!"&amp;ADDRESS(MATCH(IF($C$4="Tüm Şirketler",9003,IF($C$4="Hayatdışı Sigorta Şirketleri",9000,9001)),INDIRECT("'"&amp;C$5&amp;"'!$B$1:$B$1095"),0),MATCH($B118,INDIRECT("'"&amp;C$5&amp;"'!5:5"),0)+1)),0)</f>
        <v>0</v>
      </c>
      <c r="E118" s="18">
        <f ca="1">IFERROR(INDIRECT("'"&amp;E$5&amp;"'!"&amp;ADDRESS(MATCH(IF($C$4="Tüm Şirketler",9003,IF($C$4="Hayatdışı Sigorta Şirketleri",9000,9001)),INDIRECT("'"&amp;E$5&amp;"'!$B$1:$B$1095"),0),MATCH($B118,INDIRECT("'"&amp;E$5&amp;"'!5:5"),0))),0)</f>
        <v>0</v>
      </c>
      <c r="F118" s="18">
        <f ca="1">IFERROR(INDIRECT("'"&amp;E$5&amp;"'!"&amp;ADDRESS(MATCH(IF($C$4="Tüm Şirketler",9003,IF($C$4="Hayatdışı Sigorta Şirketleri",9000,9001)),INDIRECT("'"&amp;E$5&amp;"'!$B$1:$B$1095"),0),MATCH($B118,INDIRECT("'"&amp;E$5&amp;"'!5:5"),0)+1)),0)</f>
        <v>0</v>
      </c>
      <c r="G118" s="19">
        <f t="shared" ca="1" si="24"/>
        <v>710180.22999999986</v>
      </c>
      <c r="H118" s="19">
        <f t="shared" ca="1" si="24"/>
        <v>0</v>
      </c>
      <c r="I118" s="3"/>
      <c r="J118" s="7"/>
    </row>
    <row r="119" spans="1:10" s="35" customFormat="1" ht="12.75" customHeight="1" thickBot="1">
      <c r="A119" s="40" t="s">
        <v>121</v>
      </c>
      <c r="B119" s="41"/>
      <c r="C119" s="20">
        <f ca="1">SUM(C117:C118)</f>
        <v>647341189.36000001</v>
      </c>
      <c r="D119" s="20">
        <f ca="1">SUM(D117:D118)</f>
        <v>0</v>
      </c>
      <c r="E119" s="20">
        <f ca="1">SUM(E117:E118)</f>
        <v>0</v>
      </c>
      <c r="F119" s="20">
        <f ca="1">SUM(F117:F118)</f>
        <v>0</v>
      </c>
      <c r="G119" s="20">
        <f t="shared" ca="1" si="24"/>
        <v>647341189.36000001</v>
      </c>
      <c r="H119" s="20">
        <f t="shared" ca="1" si="24"/>
        <v>0</v>
      </c>
      <c r="I119" s="3"/>
      <c r="J119" s="7"/>
    </row>
    <row r="120" spans="1:10" s="35" customFormat="1" ht="12.75" customHeight="1">
      <c r="A120" s="11" t="s">
        <v>122</v>
      </c>
      <c r="B120" s="12">
        <v>790</v>
      </c>
      <c r="C120" s="13">
        <f t="shared" ref="C120:C128" ca="1" si="25">IFERROR(INDIRECT("'"&amp;C$5&amp;"'!"&amp;ADDRESS(MATCH(IF($C$4="Tüm Şirketler",9003,IF($C$4="Hayatdışı Sigorta Şirketleri",9000,9001)),INDIRECT("'"&amp;C$5&amp;"'!$B$1:$B$1095"),0),MATCH($B120,INDIRECT("'"&amp;C$5&amp;"'!5:5"),0))),0)</f>
        <v>19922961.240000002</v>
      </c>
      <c r="D120" s="13">
        <f t="shared" ref="D120:D128" ca="1" si="26">IFERROR(INDIRECT("'"&amp;C$5&amp;"'!"&amp;ADDRESS(MATCH(IF($C$4="Tüm Şirketler",9003,IF($C$4="Hayatdışı Sigorta Şirketleri",9000,9001)),INDIRECT("'"&amp;C$5&amp;"'!$B$1:$B$1095"),0),MATCH($B120,INDIRECT("'"&amp;C$5&amp;"'!5:5"),0)+1)),0)</f>
        <v>0</v>
      </c>
      <c r="E120" s="13">
        <f t="shared" ref="E120:E128" ca="1" si="27">IFERROR(INDIRECT("'"&amp;E$5&amp;"'!"&amp;ADDRESS(MATCH(IF($C$4="Tüm Şirketler",9003,IF($C$4="Hayatdışı Sigorta Şirketleri",9000,9001)),INDIRECT("'"&amp;E$5&amp;"'!$B$1:$B$1095"),0),MATCH($B120,INDIRECT("'"&amp;E$5&amp;"'!5:5"),0))),0)</f>
        <v>0</v>
      </c>
      <c r="F120" s="13">
        <f t="shared" ref="F120:F128" ca="1" si="28">IFERROR(INDIRECT("'"&amp;E$5&amp;"'!"&amp;ADDRESS(MATCH(IF($C$4="Tüm Şirketler",9003,IF($C$4="Hayatdışı Sigorta Şirketleri",9000,9001)),INDIRECT("'"&amp;E$5&amp;"'!$B$1:$B$1095"),0),MATCH($B120,INDIRECT("'"&amp;E$5&amp;"'!5:5"),0)+1)),0)</f>
        <v>0</v>
      </c>
      <c r="G120" s="14">
        <f t="shared" ca="1" si="24"/>
        <v>19922961.240000002</v>
      </c>
      <c r="H120" s="14">
        <f t="shared" ca="1" si="24"/>
        <v>0</v>
      </c>
      <c r="I120" s="3"/>
      <c r="J120" s="7"/>
    </row>
    <row r="121" spans="1:10" s="35" customFormat="1" ht="12.75" customHeight="1">
      <c r="A121" s="32" t="s">
        <v>123</v>
      </c>
      <c r="B121" s="22">
        <v>791</v>
      </c>
      <c r="C121" s="23">
        <f t="shared" ca="1" si="25"/>
        <v>23421965558.16021</v>
      </c>
      <c r="D121" s="23">
        <f t="shared" ca="1" si="26"/>
        <v>85123348.73999995</v>
      </c>
      <c r="E121" s="23">
        <f t="shared" ca="1" si="27"/>
        <v>382642048.99612892</v>
      </c>
      <c r="F121" s="23">
        <f t="shared" ca="1" si="28"/>
        <v>0</v>
      </c>
      <c r="G121" s="24">
        <f t="shared" ca="1" si="24"/>
        <v>23804607607.156338</v>
      </c>
      <c r="H121" s="24">
        <f t="shared" ca="1" si="24"/>
        <v>85123348.73999995</v>
      </c>
      <c r="I121" s="3"/>
      <c r="J121" s="7"/>
    </row>
    <row r="122" spans="1:10" s="35" customFormat="1" ht="12.75" customHeight="1">
      <c r="A122" s="32" t="s">
        <v>124</v>
      </c>
      <c r="B122" s="22">
        <v>792</v>
      </c>
      <c r="C122" s="23">
        <f t="shared" ca="1" si="25"/>
        <v>0</v>
      </c>
      <c r="D122" s="23">
        <f t="shared" ca="1" si="26"/>
        <v>0</v>
      </c>
      <c r="E122" s="23">
        <f t="shared" ca="1" si="27"/>
        <v>0</v>
      </c>
      <c r="F122" s="23">
        <f t="shared" ca="1" si="28"/>
        <v>0</v>
      </c>
      <c r="G122" s="24">
        <f t="shared" ca="1" si="24"/>
        <v>0</v>
      </c>
      <c r="H122" s="24">
        <f t="shared" ca="1" si="24"/>
        <v>0</v>
      </c>
      <c r="I122" s="3"/>
      <c r="J122" s="7"/>
    </row>
    <row r="123" spans="1:10" s="35" customFormat="1" ht="12.75" customHeight="1">
      <c r="A123" s="32" t="s">
        <v>125</v>
      </c>
      <c r="B123" s="22">
        <v>793</v>
      </c>
      <c r="C123" s="23">
        <f t="shared" ca="1" si="25"/>
        <v>0</v>
      </c>
      <c r="D123" s="23">
        <f t="shared" ca="1" si="26"/>
        <v>0</v>
      </c>
      <c r="E123" s="23">
        <f t="shared" ca="1" si="27"/>
        <v>0</v>
      </c>
      <c r="F123" s="23">
        <f t="shared" ca="1" si="28"/>
        <v>0</v>
      </c>
      <c r="G123" s="24">
        <f t="shared" ca="1" si="24"/>
        <v>0</v>
      </c>
      <c r="H123" s="24">
        <f t="shared" ca="1" si="24"/>
        <v>0</v>
      </c>
      <c r="I123" s="3"/>
      <c r="J123" s="7"/>
    </row>
    <row r="124" spans="1:10" s="35" customFormat="1" ht="12.75" customHeight="1">
      <c r="A124" s="32" t="s">
        <v>126</v>
      </c>
      <c r="B124" s="22">
        <v>794</v>
      </c>
      <c r="C124" s="23">
        <f t="shared" ca="1" si="25"/>
        <v>0</v>
      </c>
      <c r="D124" s="23">
        <f t="shared" ca="1" si="26"/>
        <v>0</v>
      </c>
      <c r="E124" s="23">
        <f t="shared" ca="1" si="27"/>
        <v>0</v>
      </c>
      <c r="F124" s="23">
        <f t="shared" ca="1" si="28"/>
        <v>0</v>
      </c>
      <c r="G124" s="24">
        <f t="shared" ca="1" si="24"/>
        <v>0</v>
      </c>
      <c r="H124" s="24">
        <f t="shared" ca="1" si="24"/>
        <v>0</v>
      </c>
      <c r="I124" s="3"/>
      <c r="J124" s="7"/>
    </row>
    <row r="125" spans="1:10" s="35" customFormat="1" ht="12.75" customHeight="1">
      <c r="A125" s="32" t="s">
        <v>127</v>
      </c>
      <c r="B125" s="22">
        <v>795</v>
      </c>
      <c r="C125" s="23">
        <f t="shared" ca="1" si="25"/>
        <v>0</v>
      </c>
      <c r="D125" s="23">
        <f t="shared" ca="1" si="26"/>
        <v>0</v>
      </c>
      <c r="E125" s="23">
        <f t="shared" ca="1" si="27"/>
        <v>0</v>
      </c>
      <c r="F125" s="23">
        <f t="shared" ca="1" si="28"/>
        <v>0</v>
      </c>
      <c r="G125" s="24">
        <f t="shared" ca="1" si="24"/>
        <v>0</v>
      </c>
      <c r="H125" s="24">
        <f t="shared" ca="1" si="24"/>
        <v>0</v>
      </c>
      <c r="I125" s="3"/>
      <c r="J125" s="7"/>
    </row>
    <row r="126" spans="1:10" s="35" customFormat="1" ht="12.75" customHeight="1">
      <c r="A126" s="32" t="s">
        <v>17</v>
      </c>
      <c r="B126" s="22">
        <v>796</v>
      </c>
      <c r="C126" s="23">
        <f t="shared" ca="1" si="25"/>
        <v>0</v>
      </c>
      <c r="D126" s="23">
        <f t="shared" ca="1" si="26"/>
        <v>0</v>
      </c>
      <c r="E126" s="23">
        <f t="shared" ca="1" si="27"/>
        <v>0</v>
      </c>
      <c r="F126" s="23">
        <f t="shared" ca="1" si="28"/>
        <v>0</v>
      </c>
      <c r="G126" s="24">
        <f t="shared" ca="1" si="24"/>
        <v>0</v>
      </c>
      <c r="H126" s="24">
        <f t="shared" ca="1" si="24"/>
        <v>0</v>
      </c>
      <c r="I126" s="3"/>
      <c r="J126" s="7"/>
    </row>
    <row r="127" spans="1:10" s="35" customFormat="1" ht="12.75" customHeight="1">
      <c r="A127" s="32" t="s">
        <v>18</v>
      </c>
      <c r="B127" s="22">
        <v>797</v>
      </c>
      <c r="C127" s="23">
        <f t="shared" ca="1" si="25"/>
        <v>0</v>
      </c>
      <c r="D127" s="23">
        <f t="shared" ca="1" si="26"/>
        <v>0</v>
      </c>
      <c r="E127" s="23">
        <f t="shared" ca="1" si="27"/>
        <v>0</v>
      </c>
      <c r="F127" s="23">
        <f t="shared" ca="1" si="28"/>
        <v>0</v>
      </c>
      <c r="G127" s="24">
        <f t="shared" ca="1" si="24"/>
        <v>0</v>
      </c>
      <c r="H127" s="24">
        <f t="shared" ca="1" si="24"/>
        <v>0</v>
      </c>
      <c r="I127" s="3"/>
      <c r="J127" s="7"/>
    </row>
    <row r="128" spans="1:10" s="35" customFormat="1" ht="12.75" customHeight="1">
      <c r="A128" s="32" t="s">
        <v>128</v>
      </c>
      <c r="B128" s="22">
        <v>799</v>
      </c>
      <c r="C128" s="23">
        <f t="shared" ca="1" si="25"/>
        <v>0</v>
      </c>
      <c r="D128" s="23">
        <f t="shared" ca="1" si="26"/>
        <v>0</v>
      </c>
      <c r="E128" s="23">
        <f t="shared" ca="1" si="27"/>
        <v>0</v>
      </c>
      <c r="F128" s="23">
        <f t="shared" ca="1" si="28"/>
        <v>0</v>
      </c>
      <c r="G128" s="24">
        <f t="shared" ca="1" si="24"/>
        <v>0</v>
      </c>
      <c r="H128" s="24">
        <f t="shared" ca="1" si="24"/>
        <v>0</v>
      </c>
      <c r="I128" s="3"/>
      <c r="J128" s="7"/>
    </row>
    <row r="129" spans="1:8" s="35" customFormat="1" ht="12.75" customHeight="1" thickBot="1">
      <c r="A129" s="40" t="s">
        <v>129</v>
      </c>
      <c r="B129" s="41"/>
      <c r="C129" s="20">
        <f ca="1">SUM(C120:C128)</f>
        <v>23441888519.400211</v>
      </c>
      <c r="D129" s="20">
        <f ca="1">SUM(D120:D128)</f>
        <v>85123348.73999995</v>
      </c>
      <c r="E129" s="20">
        <f ca="1">SUM(E120:E128)</f>
        <v>382642048.99612892</v>
      </c>
      <c r="F129" s="20">
        <f ca="1">SUM(F120:F128)</f>
        <v>0</v>
      </c>
      <c r="G129" s="20">
        <f t="shared" ca="1" si="24"/>
        <v>23824530568.396339</v>
      </c>
      <c r="H129" s="20">
        <f t="shared" ca="1" si="24"/>
        <v>85123348.73999995</v>
      </c>
    </row>
    <row r="130" spans="1:8" s="35" customFormat="1" ht="12.75" customHeight="1">
      <c r="A130" s="44" t="s">
        <v>130</v>
      </c>
      <c r="B130" s="45">
        <v>9000</v>
      </c>
      <c r="C130" s="46">
        <f ca="1">C12+C24+C27+C29+C31+C35+C38+C50+C68+C73+C75+C77+C92+C99+C104+C114+C116+C119</f>
        <v>170046225868.59796</v>
      </c>
      <c r="D130" s="46">
        <f ca="1">D12+D24+D27+D29+D31+D35+D38+D50+D68+D73+D75+D77+D92+D99+D104+D114+D116+D119</f>
        <v>539395758.22635782</v>
      </c>
      <c r="E130" s="46">
        <f ca="1">E12+E24+E27+E29+E31+E35+E38+E50+E68+E73+E75+E77+E92+E99+E104+E114+E116+E119</f>
        <v>8925912981.4454632</v>
      </c>
      <c r="F130" s="46">
        <f ca="1">F12+F24+F27+F29+F31+F35+F38+F50+F68+F73+F75+F77+F92+F99+F104+F114+F116+F119</f>
        <v>756012417.9881041</v>
      </c>
      <c r="G130" s="46">
        <f t="shared" ca="1" si="24"/>
        <v>178972138850.04343</v>
      </c>
      <c r="H130" s="46">
        <f t="shared" ca="1" si="24"/>
        <v>1295408176.2144618</v>
      </c>
    </row>
    <row r="131" spans="1:8" s="35" customFormat="1">
      <c r="A131" s="47" t="s">
        <v>131</v>
      </c>
      <c r="B131" s="48">
        <v>9001</v>
      </c>
      <c r="C131" s="49">
        <f ca="1">+C129</f>
        <v>23441888519.400211</v>
      </c>
      <c r="D131" s="49">
        <f ca="1">+D129</f>
        <v>85123348.73999995</v>
      </c>
      <c r="E131" s="49">
        <f ca="1">+E129</f>
        <v>382642048.99612892</v>
      </c>
      <c r="F131" s="49">
        <f ca="1">+F129</f>
        <v>0</v>
      </c>
      <c r="G131" s="49">
        <f t="shared" ca="1" si="24"/>
        <v>23824530568.396339</v>
      </c>
      <c r="H131" s="49">
        <f t="shared" ca="1" si="24"/>
        <v>85123348.73999995</v>
      </c>
    </row>
    <row r="132" spans="1:8" s="35" customFormat="1" ht="13.5" thickBot="1">
      <c r="A132" s="50" t="s">
        <v>132</v>
      </c>
      <c r="B132" s="51">
        <v>9002</v>
      </c>
      <c r="C132" s="52">
        <f ca="1">+C130+C131</f>
        <v>193488114387.99817</v>
      </c>
      <c r="D132" s="52">
        <f ca="1">+D130+D131</f>
        <v>624519106.96635771</v>
      </c>
      <c r="E132" s="52">
        <f ca="1">+E130+E131</f>
        <v>9308555030.4415913</v>
      </c>
      <c r="F132" s="52">
        <f ca="1">+F130+F131</f>
        <v>756012417.9881041</v>
      </c>
      <c r="G132" s="52">
        <f t="shared" ca="1" si="24"/>
        <v>202796669418.43976</v>
      </c>
      <c r="H132" s="52">
        <f t="shared" ca="1" si="24"/>
        <v>1380531524.9544618</v>
      </c>
    </row>
    <row r="133" spans="1:8" s="35" customFormat="1">
      <c r="A133" s="53"/>
      <c r="B133" s="53"/>
    </row>
    <row r="134" spans="1:8" s="35" customFormat="1">
      <c r="A134" s="101" t="s">
        <v>133</v>
      </c>
      <c r="B134" s="53"/>
    </row>
    <row r="135" spans="1:8" s="35" customFormat="1">
      <c r="A135" s="101" t="s">
        <v>134</v>
      </c>
      <c r="B135" s="53"/>
    </row>
    <row r="136" spans="1:8" s="35" customFormat="1">
      <c r="A136" s="101" t="s">
        <v>368</v>
      </c>
      <c r="B136" s="53"/>
    </row>
    <row r="137" spans="1:8" s="35" customFormat="1">
      <c r="A137" s="101"/>
      <c r="B137" s="53"/>
    </row>
    <row r="138" spans="1:8" s="35" customFormat="1">
      <c r="A138" s="101" t="s">
        <v>367</v>
      </c>
      <c r="B138" s="53"/>
    </row>
    <row r="139" spans="1:8" s="35" customFormat="1">
      <c r="A139" s="53"/>
      <c r="B139" s="53"/>
    </row>
    <row r="140" spans="1:8" s="35" customFormat="1">
      <c r="A140" s="53"/>
      <c r="B140" s="53"/>
    </row>
    <row r="141" spans="1:8" s="35" customFormat="1">
      <c r="A141" s="53"/>
      <c r="B141" s="53"/>
    </row>
    <row r="142" spans="1:8" s="35" customFormat="1">
      <c r="A142" s="53"/>
      <c r="B142" s="53"/>
    </row>
    <row r="143" spans="1:8" s="35" customFormat="1">
      <c r="A143" s="53"/>
      <c r="B143" s="53"/>
    </row>
    <row r="144" spans="1:8" s="35" customFormat="1">
      <c r="A144" s="53"/>
      <c r="B144" s="53"/>
    </row>
    <row r="145" spans="1:2" s="35" customFormat="1">
      <c r="A145" s="53"/>
      <c r="B145" s="53"/>
    </row>
    <row r="146" spans="1:2" s="35" customFormat="1">
      <c r="A146" s="53"/>
      <c r="B146" s="53"/>
    </row>
    <row r="147" spans="1:2" s="35" customFormat="1">
      <c r="A147" s="53"/>
      <c r="B147" s="53"/>
    </row>
    <row r="148" spans="1:2" s="35" customFormat="1">
      <c r="A148" s="53"/>
      <c r="B148" s="53"/>
    </row>
    <row r="149" spans="1:2" s="35" customFormat="1">
      <c r="A149" s="53"/>
      <c r="B149" s="53"/>
    </row>
    <row r="150" spans="1:2" s="35" customFormat="1">
      <c r="A150" s="53"/>
      <c r="B150" s="53"/>
    </row>
    <row r="151" spans="1:2" s="35" customFormat="1">
      <c r="A151" s="53"/>
      <c r="B151" s="53"/>
    </row>
    <row r="152" spans="1:2" s="35" customFormat="1">
      <c r="A152" s="53"/>
      <c r="B152" s="53"/>
    </row>
    <row r="153" spans="1:2" s="35" customFormat="1">
      <c r="A153" s="53"/>
      <c r="B153" s="53"/>
    </row>
    <row r="154" spans="1:2" s="35" customFormat="1">
      <c r="A154" s="53"/>
      <c r="B154" s="53"/>
    </row>
    <row r="155" spans="1:2" s="35" customFormat="1">
      <c r="A155" s="53"/>
      <c r="B155" s="53"/>
    </row>
    <row r="156" spans="1:2" s="35" customFormat="1">
      <c r="A156" s="53"/>
      <c r="B156" s="53"/>
    </row>
    <row r="157" spans="1:2" s="35" customFormat="1">
      <c r="A157" s="53"/>
      <c r="B157" s="53"/>
    </row>
    <row r="158" spans="1:2" s="35" customFormat="1">
      <c r="A158" s="53"/>
      <c r="B158" s="53"/>
    </row>
    <row r="159" spans="1:2" s="35" customFormat="1">
      <c r="A159" s="53"/>
      <c r="B159" s="53"/>
    </row>
    <row r="160" spans="1:2" s="35" customFormat="1">
      <c r="A160" s="53"/>
      <c r="B160" s="53"/>
    </row>
    <row r="161" spans="1:2" s="35" customFormat="1">
      <c r="A161" s="53"/>
      <c r="B161" s="53"/>
    </row>
    <row r="162" spans="1:2" s="35" customFormat="1">
      <c r="A162" s="53"/>
      <c r="B162" s="53"/>
    </row>
    <row r="163" spans="1:2" s="35" customFormat="1">
      <c r="A163" s="53"/>
      <c r="B163" s="53"/>
    </row>
    <row r="164" spans="1:2" s="35" customFormat="1">
      <c r="A164" s="53"/>
      <c r="B164" s="53"/>
    </row>
    <row r="165" spans="1:2" s="35" customFormat="1">
      <c r="A165" s="53"/>
      <c r="B165" s="53"/>
    </row>
    <row r="166" spans="1:2" s="35" customFormat="1">
      <c r="A166" s="53"/>
      <c r="B166" s="53"/>
    </row>
    <row r="167" spans="1:2" s="35" customFormat="1">
      <c r="A167" s="53"/>
      <c r="B167" s="53"/>
    </row>
    <row r="168" spans="1:2" s="35" customFormat="1">
      <c r="A168" s="53"/>
      <c r="B168" s="53"/>
    </row>
    <row r="169" spans="1:2" s="35" customFormat="1">
      <c r="A169" s="53"/>
      <c r="B169" s="53"/>
    </row>
    <row r="170" spans="1:2" s="35" customFormat="1">
      <c r="A170" s="53"/>
      <c r="B170" s="53"/>
    </row>
    <row r="171" spans="1:2" s="35" customFormat="1">
      <c r="A171" s="53"/>
      <c r="B171" s="53"/>
    </row>
    <row r="172" spans="1:2" s="35" customFormat="1">
      <c r="A172" s="53"/>
      <c r="B172" s="53"/>
    </row>
    <row r="173" spans="1:2" s="35" customFormat="1">
      <c r="A173" s="53"/>
      <c r="B173" s="53"/>
    </row>
    <row r="174" spans="1:2" s="35" customFormat="1">
      <c r="A174" s="53"/>
      <c r="B174" s="53"/>
    </row>
    <row r="175" spans="1:2" s="35" customFormat="1">
      <c r="A175" s="53"/>
      <c r="B175" s="53"/>
    </row>
    <row r="176" spans="1:2" s="35" customFormat="1">
      <c r="A176" s="53"/>
      <c r="B176" s="53"/>
    </row>
    <row r="177" spans="1:10" s="35" customFormat="1">
      <c r="A177" s="53"/>
      <c r="B177" s="53"/>
    </row>
    <row r="178" spans="1:10" s="35" customFormat="1">
      <c r="A178" s="53"/>
      <c r="B178" s="53"/>
    </row>
    <row r="179" spans="1:10">
      <c r="A179" s="53"/>
      <c r="B179" s="53"/>
      <c r="C179" s="35"/>
      <c r="D179" s="35"/>
      <c r="E179" s="35"/>
      <c r="F179" s="35"/>
      <c r="G179" s="35"/>
      <c r="H179" s="35"/>
      <c r="I179" s="35"/>
      <c r="J179" s="35"/>
    </row>
  </sheetData>
  <mergeCells count="18">
    <mergeCell ref="A12:B12"/>
    <mergeCell ref="C4:H4"/>
    <mergeCell ref="J4:L4"/>
    <mergeCell ref="C5:D5"/>
    <mergeCell ref="E5:F5"/>
    <mergeCell ref="G5:H5"/>
    <mergeCell ref="A92:B92"/>
    <mergeCell ref="A24:B24"/>
    <mergeCell ref="A27:B27"/>
    <mergeCell ref="A29:B29"/>
    <mergeCell ref="A31:B31"/>
    <mergeCell ref="A35:B35"/>
    <mergeCell ref="A38:B38"/>
    <mergeCell ref="A50:B50"/>
    <mergeCell ref="A68:B68"/>
    <mergeCell ref="A73:B73"/>
    <mergeCell ref="A75:B75"/>
    <mergeCell ref="A77:B77"/>
  </mergeCells>
  <dataValidations count="2">
    <dataValidation type="list" allowBlank="1" showInputMessage="1" showErrorMessage="1" sqref="C4:H4" xr:uid="{D39E0699-E841-4709-83C2-DAFC9B3ED55A}">
      <formula1>"TÜM ŞİRKETLER,HAYATDIŞI SİGORTA ŞİRKETLERİ,HAYAT VE EMEKLİLİK ŞİRKETLERİ"</formula1>
    </dataValidation>
    <dataValidation type="list" allowBlank="1" showInputMessage="1" showErrorMessage="1" sqref="B2" xr:uid="{84F4019D-7352-44FA-A125-32752D6B63FA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5F56-F921-4C98-86A3-E9FC63515B50}">
  <sheetPr>
    <tabColor theme="2" tint="-0.499984740745262"/>
  </sheetPr>
  <dimension ref="A1:CT171"/>
  <sheetViews>
    <sheetView showGridLines="0" zoomScale="80" zoomScaleNormal="80" workbookViewId="0">
      <pane xSplit="3" ySplit="6" topLeftCell="D7" activePane="bottomRight" state="frozen"/>
      <selection activeCell="J132" sqref="J132"/>
      <selection pane="topRight" activeCell="J132" sqref="J132"/>
      <selection pane="bottomLeft" activeCell="J132" sqref="J132"/>
      <selection pane="bottomRight" activeCell="D6" sqref="D6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7" width="15.7109375" style="3" customWidth="1"/>
    <col min="8" max="91" width="9.140625" style="3"/>
    <col min="92" max="98" width="9.140625" style="54"/>
    <col min="99" max="16384" width="9.140625" style="3"/>
  </cols>
  <sheetData>
    <row r="1" spans="1:96" ht="15" customHeight="1">
      <c r="A1" s="1" t="s">
        <v>0</v>
      </c>
      <c r="B1" s="2"/>
      <c r="C1" s="2"/>
    </row>
    <row r="2" spans="1:96" ht="15" customHeight="1">
      <c r="A2" s="1" t="s">
        <v>135</v>
      </c>
      <c r="B2" s="4" t="s">
        <v>6</v>
      </c>
      <c r="C2" s="4" t="s">
        <v>6</v>
      </c>
      <c r="H2" s="6"/>
    </row>
    <row r="3" spans="1:96" ht="15" customHeight="1">
      <c r="A3" s="5" t="s">
        <v>364</v>
      </c>
      <c r="B3" s="2"/>
      <c r="C3" s="2"/>
      <c r="CQ3" s="54" t="s">
        <v>136</v>
      </c>
      <c r="CR3" s="54">
        <v>701</v>
      </c>
    </row>
    <row r="4" spans="1:96" ht="22.5" customHeight="1">
      <c r="E4" s="89" t="s">
        <v>137</v>
      </c>
      <c r="F4" s="90"/>
      <c r="G4" s="91"/>
      <c r="CQ4" s="54" t="s">
        <v>138</v>
      </c>
      <c r="CR4" s="54">
        <v>702</v>
      </c>
    </row>
    <row r="5" spans="1:96" ht="22.5" customHeight="1">
      <c r="D5" s="6"/>
      <c r="CQ5" s="54" t="s">
        <v>139</v>
      </c>
      <c r="CR5" s="54">
        <v>703</v>
      </c>
    </row>
    <row r="6" spans="1:96" ht="79.5" customHeight="1">
      <c r="A6" s="55" t="s">
        <v>140</v>
      </c>
      <c r="B6" s="55" t="s">
        <v>141</v>
      </c>
      <c r="C6" s="55" t="s">
        <v>142</v>
      </c>
      <c r="D6" s="56" t="s">
        <v>143</v>
      </c>
      <c r="CQ6" s="54" t="s">
        <v>144</v>
      </c>
      <c r="CR6" s="54">
        <v>704</v>
      </c>
    </row>
    <row r="7" spans="1:96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VLOOKUP($D$6,$CQ:$CR,2,0),INDIRECT("'"&amp;$B$2&amp;"'!5:5"),0))),IF($C$2="Yurtdışı",INDIRECT("'"&amp;$B$2&amp;"'!"&amp;ADDRESS(MATCH($B7,INDIRECT("'"&amp;$B$2&amp;"'!$B$1:$B$1095"),0),MATCH(VLOOKUP($D$6,$CQ:$CR,2,0),INDIRECT("'"&amp;$B$2&amp;"'!5:5"),0)+1)),INDIRECT("'"&amp;$B$2&amp;"'!"&amp;ADDRESS(MATCH($B7,INDIRECT("'"&amp;$B$2&amp;"'!$B$1:$B$1095"),0),MATCH(VLOOKUP($D$6,$CQ:$CR,2,0),INDIRECT("'"&amp;$B$2&amp;"'!5:5"),0)))+INDIRECT("'"&amp;$B$2&amp;"'!"&amp;ADDRESS(MATCH($B7,INDIRECT("'"&amp;$B$2&amp;"'!$B$1:$B$1095"),0),MATCH(VLOOKUP($D$6,$CQ:$CR,2,0),INDIRECT("'"&amp;$B$2&amp;"'!5:5"),0)+1)))),0)</f>
        <v>0</v>
      </c>
      <c r="G7" s="7"/>
      <c r="H7" s="10"/>
      <c r="I7" s="6"/>
      <c r="CQ7" s="54" t="s">
        <v>147</v>
      </c>
      <c r="CR7" s="54">
        <v>706</v>
      </c>
    </row>
    <row r="8" spans="1:96" ht="12.75" customHeight="1">
      <c r="A8" s="57" t="s">
        <v>148</v>
      </c>
      <c r="B8" s="17">
        <v>1003</v>
      </c>
      <c r="C8" s="58" t="s">
        <v>146</v>
      </c>
      <c r="D8" s="18">
        <f t="shared" ca="1" si="0"/>
        <v>448464680.06</v>
      </c>
      <c r="CQ8" s="54" t="s">
        <v>149</v>
      </c>
      <c r="CR8" s="54">
        <v>710</v>
      </c>
    </row>
    <row r="9" spans="1:96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1858862144.4000003</v>
      </c>
      <c r="CQ9" s="54" t="s">
        <v>151</v>
      </c>
      <c r="CR9" s="54">
        <v>711</v>
      </c>
    </row>
    <row r="10" spans="1:96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1844849276.9701798</v>
      </c>
      <c r="CQ10" s="54" t="s">
        <v>153</v>
      </c>
      <c r="CR10" s="54">
        <v>712</v>
      </c>
    </row>
    <row r="11" spans="1:96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1564889964.7897</v>
      </c>
      <c r="CQ11" s="54" t="s">
        <v>155</v>
      </c>
      <c r="CR11" s="54">
        <v>713</v>
      </c>
    </row>
    <row r="12" spans="1:96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CQ12" s="54" t="s">
        <v>157</v>
      </c>
      <c r="CR12" s="54">
        <v>714</v>
      </c>
    </row>
    <row r="13" spans="1:96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1426323068.09232</v>
      </c>
      <c r="CQ13" s="54" t="s">
        <v>143</v>
      </c>
      <c r="CR13" s="54" t="s">
        <v>159</v>
      </c>
    </row>
    <row r="14" spans="1:96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1430882653.54</v>
      </c>
      <c r="CQ14" s="54" t="s">
        <v>161</v>
      </c>
      <c r="CR14" s="54">
        <v>903</v>
      </c>
    </row>
    <row r="15" spans="1:96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CQ15" s="54" t="s">
        <v>163</v>
      </c>
      <c r="CR15" s="54">
        <v>716</v>
      </c>
    </row>
    <row r="16" spans="1:96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CQ16" s="54" t="s">
        <v>165</v>
      </c>
      <c r="CR16" s="54">
        <v>717</v>
      </c>
    </row>
    <row r="17" spans="1:96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458014526.13</v>
      </c>
      <c r="CQ17" s="54" t="s">
        <v>167</v>
      </c>
      <c r="CR17" s="54">
        <v>718</v>
      </c>
    </row>
    <row r="18" spans="1:96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CQ18" s="54" t="s">
        <v>169</v>
      </c>
      <c r="CR18" s="54">
        <v>719</v>
      </c>
    </row>
    <row r="19" spans="1:96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CQ19" s="54" t="s">
        <v>171</v>
      </c>
      <c r="CR19" s="54">
        <v>720</v>
      </c>
    </row>
    <row r="20" spans="1:96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403241535.38000005</v>
      </c>
      <c r="CQ20" s="54" t="s">
        <v>173</v>
      </c>
      <c r="CR20" s="54">
        <v>721</v>
      </c>
    </row>
    <row r="21" spans="1:96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-121.19</v>
      </c>
      <c r="CQ21" s="54" t="s">
        <v>175</v>
      </c>
      <c r="CR21" s="54">
        <v>722</v>
      </c>
    </row>
    <row r="22" spans="1:96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1682578819.9499998</v>
      </c>
      <c r="CQ22" s="54" t="s">
        <v>177</v>
      </c>
      <c r="CR22" s="54">
        <v>723</v>
      </c>
    </row>
    <row r="23" spans="1:96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1594134575.3899999</v>
      </c>
      <c r="CQ23" s="54" t="s">
        <v>179</v>
      </c>
      <c r="CR23" s="54">
        <v>724</v>
      </c>
    </row>
    <row r="24" spans="1:96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993854085.8399229</v>
      </c>
      <c r="CQ24" s="54" t="s">
        <v>181</v>
      </c>
      <c r="CR24" s="54">
        <v>725</v>
      </c>
    </row>
    <row r="25" spans="1:96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273762332.07999998</v>
      </c>
      <c r="CQ25" s="54" t="s">
        <v>183</v>
      </c>
      <c r="CR25" s="54">
        <v>726</v>
      </c>
    </row>
    <row r="26" spans="1:96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726350922.64121997</v>
      </c>
      <c r="CQ26" s="54" t="s">
        <v>185</v>
      </c>
      <c r="CR26" s="54">
        <v>727</v>
      </c>
    </row>
    <row r="27" spans="1:96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1653564063.6400003</v>
      </c>
      <c r="CQ27" s="54" t="s">
        <v>187</v>
      </c>
      <c r="CR27" s="54">
        <v>728</v>
      </c>
    </row>
    <row r="28" spans="1:96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0</v>
      </c>
      <c r="CQ28" s="54" t="s">
        <v>189</v>
      </c>
      <c r="CR28" s="54">
        <v>729</v>
      </c>
    </row>
    <row r="29" spans="1:96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1610322397.0099998</v>
      </c>
      <c r="CQ29" s="54" t="s">
        <v>191</v>
      </c>
      <c r="CR29" s="54">
        <v>730</v>
      </c>
    </row>
    <row r="30" spans="1:96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200803199.24000853</v>
      </c>
      <c r="CQ30" s="54" t="s">
        <v>193</v>
      </c>
      <c r="CR30" s="54">
        <v>731</v>
      </c>
    </row>
    <row r="31" spans="1:96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2399598801.2175236</v>
      </c>
      <c r="CQ31" s="54" t="s">
        <v>195</v>
      </c>
      <c r="CR31" s="54">
        <v>732</v>
      </c>
    </row>
    <row r="32" spans="1:96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1631972287.2700853</v>
      </c>
      <c r="CQ32" s="54" t="s">
        <v>197</v>
      </c>
      <c r="CR32" s="54">
        <v>733</v>
      </c>
    </row>
    <row r="33" spans="1:96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463996656.38995135</v>
      </c>
      <c r="CQ33" s="54" t="s">
        <v>199</v>
      </c>
      <c r="CR33" s="54">
        <v>734</v>
      </c>
    </row>
    <row r="34" spans="1:96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27585.78</v>
      </c>
      <c r="CQ34" s="54" t="s">
        <v>201</v>
      </c>
      <c r="CR34" s="54">
        <v>735</v>
      </c>
    </row>
    <row r="35" spans="1:96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254800726.94000003</v>
      </c>
      <c r="CQ35" s="54" t="s">
        <v>203</v>
      </c>
      <c r="CR35" s="54">
        <v>736</v>
      </c>
    </row>
    <row r="36" spans="1:96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CQ36" s="54" t="s">
        <v>205</v>
      </c>
      <c r="CR36" s="54">
        <v>737</v>
      </c>
    </row>
    <row r="37" spans="1:96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786365940.0999999</v>
      </c>
      <c r="CQ37" s="54" t="s">
        <v>207</v>
      </c>
      <c r="CR37" s="54">
        <v>738</v>
      </c>
    </row>
    <row r="38" spans="1:96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1402825886.0899999</v>
      </c>
      <c r="CQ38" s="54" t="s">
        <v>209</v>
      </c>
      <c r="CR38" s="54">
        <v>739</v>
      </c>
    </row>
    <row r="39" spans="1:96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5777621356.2600002</v>
      </c>
      <c r="CQ39" s="54" t="s">
        <v>211</v>
      </c>
      <c r="CR39" s="54">
        <v>740</v>
      </c>
    </row>
    <row r="40" spans="1:96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0</v>
      </c>
      <c r="CQ40" s="54" t="s">
        <v>213</v>
      </c>
      <c r="CR40" s="54">
        <v>741</v>
      </c>
    </row>
    <row r="41" spans="1:96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CQ41" s="54" t="s">
        <v>215</v>
      </c>
      <c r="CR41" s="54">
        <v>742</v>
      </c>
    </row>
    <row r="42" spans="1:96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192269873.75000548</v>
      </c>
      <c r="CQ42" s="54" t="s">
        <v>217</v>
      </c>
      <c r="CR42" s="54">
        <v>743</v>
      </c>
    </row>
    <row r="43" spans="1:96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256880881.91997069</v>
      </c>
      <c r="CQ43" s="54" t="s">
        <v>219</v>
      </c>
      <c r="CR43" s="54">
        <v>744</v>
      </c>
    </row>
    <row r="44" spans="1:96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CQ44" s="54" t="s">
        <v>221</v>
      </c>
      <c r="CR44" s="54">
        <v>745</v>
      </c>
    </row>
    <row r="45" spans="1:96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0</v>
      </c>
      <c r="CQ45" s="54" t="s">
        <v>223</v>
      </c>
      <c r="CR45" s="54">
        <v>746</v>
      </c>
    </row>
    <row r="46" spans="1:96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0</v>
      </c>
      <c r="CQ46" s="54" t="s">
        <v>225</v>
      </c>
      <c r="CR46" s="54">
        <v>747</v>
      </c>
    </row>
    <row r="47" spans="1:96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2399495931.29</v>
      </c>
      <c r="CQ47" s="54" t="s">
        <v>227</v>
      </c>
      <c r="CR47" s="54">
        <v>748</v>
      </c>
    </row>
    <row r="48" spans="1:96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CQ48" s="54" t="s">
        <v>229</v>
      </c>
      <c r="CR48" s="54">
        <v>749</v>
      </c>
    </row>
    <row r="49" spans="1:96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0</v>
      </c>
      <c r="CQ49" s="54" t="s">
        <v>231</v>
      </c>
      <c r="CR49" s="54">
        <v>750</v>
      </c>
    </row>
    <row r="50" spans="1:96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322726531.59004545</v>
      </c>
      <c r="CQ50" s="54" t="s">
        <v>233</v>
      </c>
      <c r="CR50" s="54">
        <v>751</v>
      </c>
    </row>
    <row r="51" spans="1:96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0</v>
      </c>
      <c r="CQ51" s="54" t="s">
        <v>235</v>
      </c>
      <c r="CR51" s="54">
        <v>752</v>
      </c>
    </row>
    <row r="52" spans="1:96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0</v>
      </c>
      <c r="CQ52" s="54" t="s">
        <v>237</v>
      </c>
      <c r="CR52" s="54">
        <v>753</v>
      </c>
    </row>
    <row r="53" spans="1:96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CQ53" s="54" t="s">
        <v>239</v>
      </c>
      <c r="CR53" s="54">
        <v>754</v>
      </c>
    </row>
    <row r="54" spans="1:96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CQ54" s="54" t="s">
        <v>241</v>
      </c>
      <c r="CR54" s="54">
        <v>755</v>
      </c>
    </row>
    <row r="55" spans="1:96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CQ55" s="54" t="s">
        <v>243</v>
      </c>
      <c r="CR55" s="54">
        <v>756</v>
      </c>
    </row>
    <row r="56" spans="1:96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CQ56" s="54" t="s">
        <v>245</v>
      </c>
      <c r="CR56" s="54">
        <v>757</v>
      </c>
    </row>
    <row r="57" spans="1:96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CQ57" s="54" t="s">
        <v>248</v>
      </c>
      <c r="CR57" s="54">
        <v>758</v>
      </c>
    </row>
    <row r="58" spans="1:96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CQ58" s="54" t="s">
        <v>250</v>
      </c>
      <c r="CR58" s="54">
        <v>759</v>
      </c>
    </row>
    <row r="59" spans="1:96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CQ59" s="54" t="s">
        <v>253</v>
      </c>
      <c r="CR59" s="54">
        <v>760</v>
      </c>
    </row>
    <row r="60" spans="1:96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CQ60" s="54" t="s">
        <v>255</v>
      </c>
      <c r="CR60" s="54">
        <v>761</v>
      </c>
    </row>
    <row r="61" spans="1:96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CQ61" s="54" t="s">
        <v>257</v>
      </c>
      <c r="CR61" s="54">
        <v>765</v>
      </c>
    </row>
    <row r="62" spans="1:96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CQ62" s="54" t="s">
        <v>259</v>
      </c>
      <c r="CR62" s="54">
        <v>766</v>
      </c>
    </row>
    <row r="63" spans="1:96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CQ63" s="54" t="s">
        <v>261</v>
      </c>
      <c r="CR63" s="54">
        <v>767</v>
      </c>
    </row>
    <row r="64" spans="1:96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CQ64" s="54" t="s">
        <v>263</v>
      </c>
      <c r="CR64" s="54">
        <v>768</v>
      </c>
    </row>
    <row r="65" spans="1:98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CQ65" s="54" t="s">
        <v>265</v>
      </c>
      <c r="CR65" s="54">
        <v>769</v>
      </c>
    </row>
    <row r="66" spans="1:98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CQ66" s="54" t="s">
        <v>267</v>
      </c>
      <c r="CR66" s="54">
        <v>770</v>
      </c>
    </row>
    <row r="67" spans="1:98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CQ67" s="54" t="s">
        <v>269</v>
      </c>
      <c r="CR67" s="54">
        <v>773</v>
      </c>
    </row>
    <row r="68" spans="1:98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CQ68" s="54" t="s">
        <v>271</v>
      </c>
      <c r="CR68" s="54">
        <v>774</v>
      </c>
    </row>
    <row r="69" spans="1:98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CQ69" s="54" t="s">
        <v>273</v>
      </c>
      <c r="CR69" s="54">
        <v>775</v>
      </c>
    </row>
    <row r="70" spans="1:98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CQ70" s="54" t="s">
        <v>275</v>
      </c>
      <c r="CR70" s="54">
        <v>776</v>
      </c>
    </row>
    <row r="71" spans="1:98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VLOOKUP($D$6,$CQ:$CR,2,0),INDIRECT("'"&amp;$B$2&amp;"'!5:5"),0))),IF($C$2="Yurtdışı",INDIRECT("'"&amp;$B$2&amp;"'!"&amp;ADDRESS(MATCH($B71,INDIRECT("'"&amp;$B$2&amp;"'!$B$1:$B$1095"),0),MATCH(VLOOKUP($D$6,$CQ:$CR,2,0),INDIRECT("'"&amp;$B$2&amp;"'!5:5"),0)+1)),INDIRECT("'"&amp;$B$2&amp;"'!"&amp;ADDRESS(MATCH($B71,INDIRECT("'"&amp;$B$2&amp;"'!$B$1:$B$1095"),0),MATCH(VLOOKUP($D$6,$CQ:$CR,2,0),INDIRECT("'"&amp;$B$2&amp;"'!5:5"),0)))+INDIRECT("'"&amp;$B$2&amp;"'!"&amp;ADDRESS(MATCH($B71,INDIRECT("'"&amp;$B$2&amp;"'!$B$1:$B$1095"),0),MATCH(VLOOKUP($D$6,$CQ:$CR,2,0),INDIRECT("'"&amp;$B$2&amp;"'!5:5"),0)+1)))),0)</f>
        <v>0</v>
      </c>
      <c r="CQ71" s="54" t="s">
        <v>277</v>
      </c>
      <c r="CR71" s="54">
        <v>777</v>
      </c>
    </row>
    <row r="72" spans="1:98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CQ72" s="54" t="s">
        <v>279</v>
      </c>
      <c r="CR72" s="54">
        <v>778</v>
      </c>
    </row>
    <row r="73" spans="1:98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CQ73" s="54" t="s">
        <v>281</v>
      </c>
      <c r="CR73" s="54">
        <v>779</v>
      </c>
    </row>
    <row r="74" spans="1:98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CQ74" s="54" t="s">
        <v>283</v>
      </c>
      <c r="CR74" s="54">
        <v>780</v>
      </c>
    </row>
    <row r="75" spans="1:98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CQ75" s="54" t="s">
        <v>285</v>
      </c>
      <c r="CR75" s="54">
        <v>781</v>
      </c>
    </row>
    <row r="76" spans="1:98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CQ76" s="54" t="s">
        <v>287</v>
      </c>
      <c r="CR76" s="54">
        <v>782</v>
      </c>
    </row>
    <row r="77" spans="1:98" ht="12.75" customHeight="1">
      <c r="A77" s="59" t="s">
        <v>288</v>
      </c>
      <c r="B77" s="48">
        <v>9000</v>
      </c>
      <c r="C77" s="58" t="s">
        <v>289</v>
      </c>
      <c r="D77" s="49">
        <f ca="1">SUMIF($C$7:$C$76,"HD",D$7:D$76)</f>
        <v>34059480582.560932</v>
      </c>
      <c r="CQ77" s="54" t="s">
        <v>290</v>
      </c>
      <c r="CR77" s="54">
        <v>783</v>
      </c>
    </row>
    <row r="78" spans="1:98" ht="12.75" customHeigh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CQ78" s="54" t="s">
        <v>293</v>
      </c>
      <c r="CR78" s="54">
        <v>784</v>
      </c>
    </row>
    <row r="79" spans="1:98">
      <c r="A79" s="59" t="s">
        <v>294</v>
      </c>
      <c r="B79" s="48">
        <v>9003</v>
      </c>
      <c r="C79" s="58" t="s">
        <v>295</v>
      </c>
      <c r="D79" s="49">
        <f ca="1">D77+D78</f>
        <v>34059480582.560932</v>
      </c>
      <c r="CQ79" s="54" t="s">
        <v>296</v>
      </c>
      <c r="CR79" s="54">
        <v>785</v>
      </c>
    </row>
    <row r="80" spans="1:98" s="35" customFormat="1">
      <c r="CN80" s="54"/>
      <c r="CO80" s="54"/>
      <c r="CP80" s="54"/>
      <c r="CQ80" s="54" t="s">
        <v>297</v>
      </c>
      <c r="CR80" s="54">
        <v>786</v>
      </c>
      <c r="CS80" s="54"/>
      <c r="CT80" s="54"/>
    </row>
    <row r="81" spans="1:98" s="35" customFormat="1">
      <c r="A81" s="53"/>
      <c r="B81" s="53"/>
      <c r="C81" s="53"/>
      <c r="CN81" s="54"/>
      <c r="CO81" s="54"/>
      <c r="CP81" s="54"/>
      <c r="CQ81" s="54" t="s">
        <v>298</v>
      </c>
      <c r="CR81" s="54">
        <v>789</v>
      </c>
      <c r="CS81" s="54"/>
      <c r="CT81" s="54"/>
    </row>
    <row r="82" spans="1:98" s="35" customFormat="1">
      <c r="A82" s="53"/>
      <c r="B82" s="53"/>
      <c r="C82" s="53"/>
      <c r="CN82" s="54"/>
      <c r="CO82" s="54"/>
      <c r="CP82" s="54"/>
      <c r="CQ82" s="54" t="s">
        <v>299</v>
      </c>
      <c r="CR82" s="54">
        <v>790</v>
      </c>
      <c r="CS82" s="54"/>
      <c r="CT82" s="54"/>
    </row>
    <row r="83" spans="1:98" s="35" customFormat="1">
      <c r="A83" s="53"/>
      <c r="B83" s="53"/>
      <c r="C83" s="53"/>
      <c r="CN83" s="54"/>
      <c r="CO83" s="54"/>
      <c r="CP83" s="54"/>
      <c r="CQ83" s="54" t="s">
        <v>300</v>
      </c>
      <c r="CR83" s="54">
        <v>791</v>
      </c>
      <c r="CS83" s="54"/>
      <c r="CT83" s="54"/>
    </row>
    <row r="84" spans="1:98" s="35" customFormat="1">
      <c r="A84" s="53"/>
      <c r="B84" s="53"/>
      <c r="C84" s="53"/>
      <c r="CN84" s="54"/>
      <c r="CO84" s="54"/>
      <c r="CP84" s="54"/>
      <c r="CQ84" s="54" t="s">
        <v>301</v>
      </c>
      <c r="CR84" s="54">
        <v>792</v>
      </c>
      <c r="CS84" s="54"/>
      <c r="CT84" s="54"/>
    </row>
    <row r="85" spans="1:98" s="35" customFormat="1">
      <c r="A85" s="53"/>
      <c r="B85" s="53"/>
      <c r="C85" s="53"/>
      <c r="CN85" s="54"/>
      <c r="CO85" s="54"/>
      <c r="CP85" s="54"/>
      <c r="CQ85" s="54" t="s">
        <v>302</v>
      </c>
      <c r="CR85" s="54">
        <v>793</v>
      </c>
      <c r="CS85" s="54"/>
      <c r="CT85" s="54"/>
    </row>
    <row r="86" spans="1:98" s="35" customFormat="1">
      <c r="A86" s="53"/>
      <c r="B86" s="53"/>
      <c r="C86" s="53"/>
      <c r="CN86" s="54"/>
      <c r="CO86" s="54"/>
      <c r="CP86" s="54"/>
      <c r="CQ86" s="54" t="s">
        <v>303</v>
      </c>
      <c r="CR86" s="54">
        <v>794</v>
      </c>
      <c r="CS86" s="54"/>
      <c r="CT86" s="54"/>
    </row>
    <row r="87" spans="1:98" s="35" customFormat="1">
      <c r="A87" s="53"/>
      <c r="B87" s="53"/>
      <c r="C87" s="53"/>
      <c r="CN87" s="54"/>
      <c r="CO87" s="54"/>
      <c r="CP87" s="54"/>
      <c r="CQ87" s="54" t="s">
        <v>304</v>
      </c>
      <c r="CR87" s="54">
        <v>795</v>
      </c>
      <c r="CS87" s="54"/>
      <c r="CT87" s="54"/>
    </row>
    <row r="88" spans="1:98" s="35" customFormat="1">
      <c r="A88" s="53"/>
      <c r="B88" s="53"/>
      <c r="C88" s="53"/>
      <c r="CN88" s="54"/>
      <c r="CO88" s="54"/>
      <c r="CP88" s="54"/>
      <c r="CQ88" s="54" t="s">
        <v>305</v>
      </c>
      <c r="CR88" s="54">
        <v>796</v>
      </c>
      <c r="CS88" s="54"/>
      <c r="CT88" s="54"/>
    </row>
    <row r="89" spans="1:98" s="35" customFormat="1">
      <c r="A89" s="53"/>
      <c r="B89" s="53"/>
      <c r="C89" s="53"/>
      <c r="CN89" s="54"/>
      <c r="CO89" s="54"/>
      <c r="CP89" s="54"/>
      <c r="CQ89" s="54" t="s">
        <v>306</v>
      </c>
      <c r="CR89" s="54">
        <v>797</v>
      </c>
      <c r="CS89" s="54"/>
      <c r="CT89" s="54"/>
    </row>
    <row r="90" spans="1:98" s="35" customFormat="1">
      <c r="A90" s="53"/>
      <c r="B90" s="53"/>
      <c r="C90" s="53"/>
      <c r="CN90" s="54"/>
      <c r="CO90" s="54"/>
      <c r="CP90" s="54"/>
      <c r="CQ90" s="54" t="s">
        <v>307</v>
      </c>
      <c r="CR90" s="54">
        <v>798</v>
      </c>
      <c r="CS90" s="54"/>
      <c r="CT90" s="54"/>
    </row>
    <row r="91" spans="1:98" s="35" customFormat="1">
      <c r="A91" s="53"/>
      <c r="B91" s="53"/>
      <c r="C91" s="53"/>
      <c r="CN91" s="54"/>
      <c r="CO91" s="54"/>
      <c r="CP91" s="54"/>
      <c r="CQ91" s="54" t="s">
        <v>308</v>
      </c>
      <c r="CR91" s="54">
        <v>799</v>
      </c>
      <c r="CS91" s="54"/>
      <c r="CT91" s="54"/>
    </row>
    <row r="92" spans="1:98" s="35" customFormat="1">
      <c r="A92" s="53"/>
      <c r="B92" s="53"/>
      <c r="C92" s="53"/>
      <c r="CN92" s="54"/>
      <c r="CO92" s="54"/>
      <c r="CP92" s="54"/>
      <c r="CQ92" s="54" t="s">
        <v>309</v>
      </c>
      <c r="CR92" s="54">
        <v>771</v>
      </c>
      <c r="CS92" s="54"/>
      <c r="CT92" s="54"/>
    </row>
    <row r="93" spans="1:98" s="35" customFormat="1">
      <c r="A93" s="53"/>
      <c r="B93" s="53"/>
      <c r="C93" s="53"/>
      <c r="CN93" s="54"/>
      <c r="CO93" s="54"/>
      <c r="CP93" s="54"/>
      <c r="CQ93" s="54" t="s">
        <v>310</v>
      </c>
      <c r="CR93" s="54">
        <v>707</v>
      </c>
      <c r="CS93" s="54"/>
      <c r="CT93" s="54"/>
    </row>
    <row r="94" spans="1:98" s="35" customFormat="1">
      <c r="A94" s="53"/>
      <c r="B94" s="53"/>
      <c r="C94" s="53"/>
      <c r="CN94" s="54"/>
      <c r="CO94" s="54"/>
      <c r="CP94" s="54"/>
      <c r="CQ94" s="54" t="s">
        <v>311</v>
      </c>
      <c r="CR94" s="54">
        <v>705</v>
      </c>
      <c r="CS94" s="54"/>
      <c r="CT94" s="54"/>
    </row>
    <row r="95" spans="1:98" s="35" customFormat="1">
      <c r="A95" s="53"/>
      <c r="B95" s="53"/>
      <c r="C95" s="53"/>
      <c r="CN95" s="54"/>
      <c r="CO95" s="54"/>
      <c r="CP95" s="54"/>
      <c r="CQ95" s="54" t="s">
        <v>312</v>
      </c>
      <c r="CR95" s="54">
        <v>708</v>
      </c>
      <c r="CS95" s="54"/>
      <c r="CT95" s="54"/>
    </row>
    <row r="96" spans="1:98" s="35" customFormat="1">
      <c r="A96" s="53"/>
      <c r="B96" s="53"/>
      <c r="C96" s="53"/>
      <c r="CN96" s="54"/>
      <c r="CO96" s="54"/>
      <c r="CP96" s="54"/>
      <c r="CQ96" s="54"/>
      <c r="CR96" s="54"/>
      <c r="CS96" s="54"/>
      <c r="CT96" s="54"/>
    </row>
    <row r="97" spans="1:98" s="35" customFormat="1">
      <c r="A97" s="53"/>
      <c r="B97" s="53"/>
      <c r="C97" s="53"/>
      <c r="CN97" s="54"/>
      <c r="CO97" s="54"/>
      <c r="CP97" s="54"/>
      <c r="CQ97" s="54"/>
      <c r="CR97" s="54"/>
      <c r="CS97" s="54"/>
      <c r="CT97" s="54"/>
    </row>
    <row r="98" spans="1:98" s="35" customFormat="1">
      <c r="A98" s="53"/>
      <c r="B98" s="53"/>
      <c r="C98" s="53"/>
      <c r="CN98" s="54"/>
      <c r="CO98" s="54"/>
      <c r="CP98" s="54"/>
      <c r="CQ98" s="54"/>
      <c r="CR98" s="54"/>
      <c r="CS98" s="54"/>
      <c r="CT98" s="54"/>
    </row>
    <row r="99" spans="1:98" s="35" customFormat="1">
      <c r="A99" s="53"/>
      <c r="B99" s="53"/>
      <c r="C99" s="53"/>
      <c r="CN99" s="54"/>
      <c r="CO99" s="54"/>
      <c r="CP99" s="54"/>
      <c r="CQ99" s="54"/>
      <c r="CR99" s="54"/>
      <c r="CS99" s="54"/>
      <c r="CT99" s="54"/>
    </row>
    <row r="100" spans="1:98" s="35" customFormat="1">
      <c r="A100" s="53"/>
      <c r="B100" s="53"/>
      <c r="C100" s="53"/>
      <c r="CN100" s="54"/>
      <c r="CO100" s="54"/>
      <c r="CP100" s="54"/>
      <c r="CQ100" s="54"/>
      <c r="CR100" s="54"/>
      <c r="CS100" s="54"/>
      <c r="CT100" s="54"/>
    </row>
    <row r="101" spans="1:98" s="35" customFormat="1">
      <c r="A101" s="53"/>
      <c r="B101" s="53"/>
      <c r="C101" s="53"/>
      <c r="CN101" s="54"/>
      <c r="CO101" s="54"/>
      <c r="CP101" s="54"/>
      <c r="CQ101" s="54"/>
      <c r="CR101" s="54"/>
      <c r="CS101" s="54"/>
      <c r="CT101" s="54"/>
    </row>
    <row r="102" spans="1:98" s="35" customFormat="1">
      <c r="A102" s="53"/>
      <c r="B102" s="53"/>
      <c r="C102" s="53"/>
      <c r="CN102" s="54"/>
      <c r="CO102" s="54"/>
      <c r="CP102" s="54"/>
      <c r="CQ102" s="54"/>
      <c r="CR102" s="54"/>
      <c r="CS102" s="54"/>
      <c r="CT102" s="54"/>
    </row>
    <row r="103" spans="1:98" s="35" customFormat="1">
      <c r="A103" s="53"/>
      <c r="B103" s="53"/>
      <c r="C103" s="53"/>
      <c r="CN103" s="54"/>
      <c r="CO103" s="54"/>
      <c r="CP103" s="54"/>
      <c r="CQ103" s="54"/>
      <c r="CR103" s="54"/>
      <c r="CS103" s="54"/>
      <c r="CT103" s="54"/>
    </row>
    <row r="104" spans="1:98" s="35" customFormat="1">
      <c r="A104" s="53"/>
      <c r="B104" s="53"/>
      <c r="C104" s="53"/>
      <c r="CN104" s="54"/>
      <c r="CO104" s="54"/>
      <c r="CP104" s="54"/>
      <c r="CQ104" s="54"/>
      <c r="CR104" s="54"/>
      <c r="CS104" s="54"/>
      <c r="CT104" s="54"/>
    </row>
    <row r="105" spans="1:98" s="35" customFormat="1">
      <c r="A105" s="53"/>
      <c r="B105" s="53"/>
      <c r="C105" s="53"/>
      <c r="CN105" s="54"/>
      <c r="CO105" s="54"/>
      <c r="CP105" s="54"/>
      <c r="CQ105" s="54"/>
      <c r="CR105" s="54"/>
      <c r="CS105" s="54"/>
      <c r="CT105" s="54"/>
    </row>
    <row r="106" spans="1:98" s="35" customFormat="1">
      <c r="A106" s="53"/>
      <c r="B106" s="53"/>
      <c r="C106" s="53"/>
      <c r="CN106" s="54"/>
      <c r="CO106" s="54"/>
      <c r="CP106" s="54"/>
      <c r="CQ106" s="54"/>
      <c r="CR106" s="54"/>
      <c r="CS106" s="54"/>
      <c r="CT106" s="54"/>
    </row>
    <row r="107" spans="1:98" s="35" customFormat="1">
      <c r="A107" s="53"/>
      <c r="B107" s="53"/>
      <c r="C107" s="53"/>
      <c r="CN107" s="54"/>
      <c r="CO107" s="54"/>
      <c r="CP107" s="54"/>
      <c r="CQ107" s="54"/>
      <c r="CR107" s="54"/>
      <c r="CS107" s="54"/>
      <c r="CT107" s="54"/>
    </row>
    <row r="108" spans="1:98" s="35" customFormat="1">
      <c r="A108" s="53"/>
      <c r="B108" s="53"/>
      <c r="C108" s="53"/>
      <c r="CN108" s="54"/>
      <c r="CO108" s="54"/>
      <c r="CP108" s="54"/>
      <c r="CQ108" s="54"/>
      <c r="CR108" s="54"/>
      <c r="CS108" s="54"/>
      <c r="CT108" s="54"/>
    </row>
    <row r="109" spans="1:98" s="35" customFormat="1">
      <c r="A109" s="53"/>
      <c r="B109" s="53"/>
      <c r="C109" s="53"/>
      <c r="CN109" s="54"/>
      <c r="CO109" s="54"/>
      <c r="CP109" s="54"/>
      <c r="CQ109" s="54"/>
      <c r="CR109" s="54"/>
      <c r="CS109" s="54"/>
      <c r="CT109" s="54"/>
    </row>
    <row r="110" spans="1:98" s="35" customFormat="1">
      <c r="A110" s="53"/>
      <c r="B110" s="53"/>
      <c r="C110" s="53"/>
      <c r="CN110" s="54"/>
      <c r="CO110" s="54"/>
      <c r="CP110" s="54"/>
      <c r="CQ110" s="54"/>
      <c r="CR110" s="54"/>
      <c r="CS110" s="54"/>
      <c r="CT110" s="54"/>
    </row>
    <row r="111" spans="1:98" s="35" customFormat="1">
      <c r="A111" s="53"/>
      <c r="B111" s="53"/>
      <c r="C111" s="53"/>
      <c r="CN111" s="54"/>
      <c r="CO111" s="54"/>
      <c r="CP111" s="54"/>
      <c r="CQ111" s="54"/>
      <c r="CR111" s="54"/>
      <c r="CS111" s="54"/>
      <c r="CT111" s="54"/>
    </row>
    <row r="112" spans="1:98" s="35" customFormat="1">
      <c r="A112" s="53"/>
      <c r="B112" s="53"/>
      <c r="C112" s="53"/>
      <c r="CN112" s="54"/>
      <c r="CO112" s="54"/>
      <c r="CP112" s="54"/>
      <c r="CQ112" s="54"/>
      <c r="CR112" s="54"/>
      <c r="CS112" s="54"/>
      <c r="CT112" s="54"/>
    </row>
    <row r="113" spans="1:98" s="35" customFormat="1">
      <c r="A113" s="53"/>
      <c r="B113" s="53"/>
      <c r="C113" s="53"/>
      <c r="CN113" s="54"/>
      <c r="CO113" s="54"/>
      <c r="CP113" s="54"/>
      <c r="CQ113" s="54"/>
      <c r="CR113" s="54"/>
      <c r="CS113" s="54"/>
      <c r="CT113" s="54"/>
    </row>
    <row r="114" spans="1:98" s="35" customFormat="1">
      <c r="A114" s="53"/>
      <c r="B114" s="53"/>
      <c r="C114" s="53"/>
      <c r="CN114" s="54"/>
      <c r="CO114" s="54"/>
      <c r="CP114" s="54"/>
      <c r="CQ114" s="54"/>
      <c r="CR114" s="54"/>
      <c r="CS114" s="54"/>
      <c r="CT114" s="54"/>
    </row>
    <row r="115" spans="1:98" s="35" customFormat="1">
      <c r="A115" s="53"/>
      <c r="B115" s="53"/>
      <c r="C115" s="53"/>
      <c r="CN115" s="54"/>
      <c r="CO115" s="54"/>
      <c r="CP115" s="54"/>
      <c r="CQ115" s="54"/>
      <c r="CR115" s="54"/>
      <c r="CS115" s="54"/>
      <c r="CT115" s="54"/>
    </row>
    <row r="116" spans="1:98" s="35" customFormat="1">
      <c r="A116" s="53"/>
      <c r="B116" s="53"/>
      <c r="C116" s="53"/>
      <c r="CN116" s="54"/>
      <c r="CO116" s="54"/>
      <c r="CP116" s="54"/>
      <c r="CQ116" s="54"/>
      <c r="CR116" s="54"/>
      <c r="CS116" s="54"/>
      <c r="CT116" s="54"/>
    </row>
    <row r="117" spans="1:98" s="35" customFormat="1">
      <c r="A117" s="53"/>
      <c r="B117" s="53"/>
      <c r="C117" s="53"/>
      <c r="CN117" s="54"/>
      <c r="CO117" s="54"/>
      <c r="CP117" s="54"/>
      <c r="CQ117" s="54"/>
      <c r="CR117" s="54"/>
      <c r="CS117" s="54"/>
      <c r="CT117" s="54"/>
    </row>
    <row r="118" spans="1:98" s="35" customFormat="1">
      <c r="A118" s="53"/>
      <c r="B118" s="53"/>
      <c r="C118" s="53"/>
      <c r="CN118" s="54"/>
      <c r="CO118" s="54"/>
      <c r="CP118" s="54"/>
      <c r="CQ118" s="54"/>
      <c r="CR118" s="54"/>
      <c r="CS118" s="54"/>
      <c r="CT118" s="54"/>
    </row>
    <row r="119" spans="1:98" s="35" customFormat="1">
      <c r="A119" s="53"/>
      <c r="B119" s="53"/>
      <c r="C119" s="53"/>
      <c r="CN119" s="54"/>
      <c r="CO119" s="54"/>
      <c r="CP119" s="54"/>
      <c r="CQ119" s="54"/>
      <c r="CR119" s="54"/>
      <c r="CS119" s="54"/>
      <c r="CT119" s="54"/>
    </row>
    <row r="120" spans="1:98" s="35" customFormat="1">
      <c r="A120" s="53"/>
      <c r="B120" s="53"/>
      <c r="C120" s="53"/>
      <c r="CN120" s="54"/>
      <c r="CO120" s="54"/>
      <c r="CP120" s="54"/>
      <c r="CQ120" s="54"/>
      <c r="CR120" s="54"/>
      <c r="CS120" s="54"/>
      <c r="CT120" s="54"/>
    </row>
    <row r="121" spans="1:98" s="35" customFormat="1">
      <c r="A121" s="53"/>
      <c r="B121" s="53"/>
      <c r="C121" s="53"/>
      <c r="CN121" s="54"/>
      <c r="CO121" s="54"/>
      <c r="CP121" s="54"/>
      <c r="CQ121" s="54"/>
      <c r="CR121" s="54"/>
      <c r="CS121" s="54"/>
      <c r="CT121" s="54"/>
    </row>
    <row r="122" spans="1:98" s="35" customFormat="1">
      <c r="A122" s="53"/>
      <c r="B122" s="53"/>
      <c r="C122" s="53"/>
      <c r="CN122" s="54"/>
      <c r="CO122" s="54"/>
      <c r="CP122" s="54"/>
      <c r="CQ122" s="54"/>
      <c r="CR122" s="54"/>
      <c r="CS122" s="54"/>
      <c r="CT122" s="54"/>
    </row>
    <row r="123" spans="1:98" s="35" customFormat="1">
      <c r="A123" s="53"/>
      <c r="B123" s="53"/>
      <c r="C123" s="53"/>
      <c r="CN123" s="54"/>
      <c r="CO123" s="54"/>
      <c r="CP123" s="54"/>
      <c r="CQ123" s="54"/>
      <c r="CR123" s="54"/>
      <c r="CS123" s="54"/>
      <c r="CT123" s="54"/>
    </row>
    <row r="124" spans="1:98" s="35" customFormat="1">
      <c r="A124" s="53"/>
      <c r="B124" s="53"/>
      <c r="C124" s="53"/>
      <c r="CN124" s="54"/>
      <c r="CO124" s="54"/>
      <c r="CP124" s="54"/>
      <c r="CQ124" s="54"/>
      <c r="CR124" s="54"/>
      <c r="CS124" s="54"/>
      <c r="CT124" s="54"/>
    </row>
    <row r="125" spans="1:98" s="35" customFormat="1">
      <c r="A125" s="53"/>
      <c r="B125" s="53"/>
      <c r="C125" s="53"/>
      <c r="CN125" s="54"/>
      <c r="CO125" s="54"/>
      <c r="CP125" s="54"/>
      <c r="CQ125" s="54"/>
      <c r="CR125" s="54"/>
      <c r="CS125" s="54"/>
      <c r="CT125" s="54"/>
    </row>
    <row r="126" spans="1:98" s="35" customFormat="1">
      <c r="A126" s="53"/>
      <c r="B126" s="53"/>
      <c r="C126" s="53"/>
      <c r="CN126" s="54"/>
      <c r="CO126" s="54"/>
      <c r="CP126" s="54"/>
      <c r="CQ126" s="54"/>
      <c r="CR126" s="54"/>
      <c r="CS126" s="54"/>
      <c r="CT126" s="54"/>
    </row>
    <row r="127" spans="1:98" s="35" customFormat="1">
      <c r="A127" s="53"/>
      <c r="B127" s="53"/>
      <c r="C127" s="53"/>
      <c r="CN127" s="54"/>
      <c r="CO127" s="54"/>
      <c r="CP127" s="54"/>
      <c r="CQ127" s="54"/>
      <c r="CR127" s="54"/>
      <c r="CS127" s="54"/>
      <c r="CT127" s="54"/>
    </row>
    <row r="128" spans="1:98" s="35" customFormat="1">
      <c r="A128" s="53"/>
      <c r="B128" s="53"/>
      <c r="C128" s="53"/>
      <c r="CN128" s="54"/>
      <c r="CO128" s="54"/>
      <c r="CP128" s="54"/>
      <c r="CQ128" s="54"/>
      <c r="CR128" s="54"/>
      <c r="CS128" s="54"/>
      <c r="CT128" s="54"/>
    </row>
    <row r="129" spans="1:98" s="35" customFormat="1">
      <c r="A129" s="53"/>
      <c r="B129" s="53"/>
      <c r="C129" s="53"/>
      <c r="CN129" s="54"/>
      <c r="CO129" s="54"/>
      <c r="CP129" s="54"/>
      <c r="CQ129" s="54"/>
      <c r="CR129" s="54"/>
      <c r="CS129" s="54"/>
      <c r="CT129" s="54"/>
    </row>
    <row r="130" spans="1:98" s="35" customFormat="1">
      <c r="A130" s="53"/>
      <c r="B130" s="53"/>
      <c r="C130" s="53"/>
      <c r="CN130" s="54"/>
      <c r="CO130" s="54"/>
      <c r="CP130" s="54"/>
      <c r="CQ130" s="54"/>
      <c r="CR130" s="54"/>
      <c r="CS130" s="54"/>
      <c r="CT130" s="54"/>
    </row>
    <row r="131" spans="1:98" s="35" customFormat="1">
      <c r="A131" s="53"/>
      <c r="B131" s="53"/>
      <c r="C131" s="53"/>
      <c r="CN131" s="54"/>
      <c r="CO131" s="54"/>
      <c r="CP131" s="54"/>
      <c r="CQ131" s="54"/>
      <c r="CR131" s="54"/>
      <c r="CS131" s="54"/>
      <c r="CT131" s="54"/>
    </row>
    <row r="132" spans="1:98" s="35" customFormat="1">
      <c r="A132" s="53"/>
      <c r="B132" s="53"/>
      <c r="C132" s="53"/>
      <c r="CN132" s="54"/>
      <c r="CO132" s="54"/>
      <c r="CP132" s="54"/>
      <c r="CQ132" s="54"/>
      <c r="CR132" s="54"/>
      <c r="CS132" s="54"/>
      <c r="CT132" s="54"/>
    </row>
    <row r="133" spans="1:98" s="35" customFormat="1">
      <c r="A133" s="53"/>
      <c r="B133" s="53"/>
      <c r="C133" s="53"/>
      <c r="CN133" s="54"/>
      <c r="CO133" s="54"/>
      <c r="CP133" s="54"/>
      <c r="CQ133" s="54"/>
      <c r="CR133" s="54"/>
      <c r="CS133" s="54"/>
      <c r="CT133" s="54"/>
    </row>
    <row r="134" spans="1:98" s="35" customFormat="1">
      <c r="A134" s="53"/>
      <c r="B134" s="53"/>
      <c r="C134" s="53"/>
      <c r="CN134" s="54"/>
      <c r="CO134" s="54"/>
      <c r="CP134" s="54"/>
      <c r="CQ134" s="54"/>
      <c r="CR134" s="54"/>
      <c r="CS134" s="54"/>
      <c r="CT134" s="54"/>
    </row>
    <row r="135" spans="1:98" s="35" customFormat="1">
      <c r="A135" s="53"/>
      <c r="B135" s="53"/>
      <c r="C135" s="53"/>
      <c r="CN135" s="54"/>
      <c r="CO135" s="54"/>
      <c r="CP135" s="54"/>
      <c r="CQ135" s="54"/>
      <c r="CR135" s="54"/>
      <c r="CS135" s="54"/>
      <c r="CT135" s="54"/>
    </row>
    <row r="136" spans="1:98" s="35" customFormat="1">
      <c r="A136" s="53"/>
      <c r="B136" s="53"/>
      <c r="C136" s="53"/>
      <c r="CN136" s="54"/>
      <c r="CO136" s="54"/>
      <c r="CP136" s="54"/>
      <c r="CQ136" s="54"/>
      <c r="CR136" s="54"/>
      <c r="CS136" s="54"/>
      <c r="CT136" s="54"/>
    </row>
    <row r="137" spans="1:98" s="35" customFormat="1">
      <c r="A137" s="53"/>
      <c r="B137" s="53"/>
      <c r="C137" s="53"/>
      <c r="CN137" s="54"/>
      <c r="CO137" s="54"/>
      <c r="CP137" s="54"/>
      <c r="CQ137" s="54"/>
      <c r="CR137" s="54"/>
      <c r="CS137" s="54"/>
      <c r="CT137" s="54"/>
    </row>
    <row r="138" spans="1:98" s="35" customFormat="1">
      <c r="A138" s="53"/>
      <c r="B138" s="53"/>
      <c r="C138" s="53"/>
      <c r="CN138" s="54"/>
      <c r="CO138" s="54"/>
      <c r="CP138" s="54"/>
      <c r="CQ138" s="54"/>
      <c r="CR138" s="54"/>
      <c r="CS138" s="54"/>
      <c r="CT138" s="54"/>
    </row>
    <row r="139" spans="1:98" s="35" customFormat="1">
      <c r="A139" s="53"/>
      <c r="B139" s="53"/>
      <c r="C139" s="53"/>
      <c r="CN139" s="54"/>
      <c r="CO139" s="54"/>
      <c r="CP139" s="54"/>
      <c r="CQ139" s="54"/>
      <c r="CR139" s="54"/>
      <c r="CS139" s="54"/>
      <c r="CT139" s="54"/>
    </row>
    <row r="140" spans="1:98" s="35" customFormat="1">
      <c r="A140" s="53"/>
      <c r="B140" s="53"/>
      <c r="C140" s="53"/>
      <c r="CN140" s="54"/>
      <c r="CO140" s="54"/>
      <c r="CP140" s="54"/>
      <c r="CQ140" s="54"/>
      <c r="CR140" s="54"/>
      <c r="CS140" s="54"/>
      <c r="CT140" s="54"/>
    </row>
    <row r="141" spans="1:98" s="35" customFormat="1">
      <c r="A141" s="53"/>
      <c r="B141" s="53"/>
      <c r="C141" s="53"/>
      <c r="CN141" s="54"/>
      <c r="CO141" s="54"/>
      <c r="CP141" s="54"/>
      <c r="CQ141" s="54"/>
      <c r="CR141" s="54"/>
      <c r="CS141" s="54"/>
      <c r="CT141" s="54"/>
    </row>
    <row r="142" spans="1:98" s="35" customFormat="1">
      <c r="A142" s="53"/>
      <c r="B142" s="53"/>
      <c r="C142" s="53"/>
      <c r="CN142" s="54"/>
      <c r="CO142" s="54"/>
      <c r="CP142" s="54"/>
      <c r="CQ142" s="54"/>
      <c r="CR142" s="54"/>
      <c r="CS142" s="54"/>
      <c r="CT142" s="54"/>
    </row>
    <row r="143" spans="1:98" s="35" customFormat="1">
      <c r="A143" s="53"/>
      <c r="B143" s="53"/>
      <c r="C143" s="53"/>
      <c r="CN143" s="54"/>
      <c r="CO143" s="54"/>
      <c r="CP143" s="54"/>
      <c r="CQ143" s="54"/>
      <c r="CR143" s="54"/>
      <c r="CS143" s="54"/>
      <c r="CT143" s="54"/>
    </row>
    <row r="144" spans="1:98" s="35" customFormat="1">
      <c r="A144" s="53"/>
      <c r="B144" s="53"/>
      <c r="C144" s="53"/>
      <c r="CN144" s="54"/>
      <c r="CO144" s="54"/>
      <c r="CP144" s="54"/>
      <c r="CQ144" s="54"/>
      <c r="CR144" s="54"/>
      <c r="CS144" s="54"/>
      <c r="CT144" s="54"/>
    </row>
    <row r="145" spans="1:98" s="35" customFormat="1">
      <c r="A145" s="53"/>
      <c r="B145" s="53"/>
      <c r="C145" s="53"/>
      <c r="CN145" s="54"/>
      <c r="CO145" s="54"/>
      <c r="CP145" s="54"/>
      <c r="CQ145" s="54"/>
      <c r="CR145" s="54"/>
      <c r="CS145" s="54"/>
      <c r="CT145" s="54"/>
    </row>
    <row r="146" spans="1:98" s="35" customFormat="1">
      <c r="A146" s="53"/>
      <c r="B146" s="53"/>
      <c r="C146" s="53"/>
      <c r="CN146" s="54"/>
      <c r="CO146" s="54"/>
      <c r="CP146" s="54"/>
      <c r="CQ146" s="54"/>
      <c r="CR146" s="54"/>
      <c r="CS146" s="54"/>
      <c r="CT146" s="54"/>
    </row>
    <row r="147" spans="1:98" s="35" customFormat="1">
      <c r="A147" s="53"/>
      <c r="B147" s="53"/>
      <c r="C147" s="53"/>
      <c r="CN147" s="54"/>
      <c r="CO147" s="54"/>
      <c r="CP147" s="54"/>
      <c r="CQ147" s="54"/>
      <c r="CR147" s="54"/>
      <c r="CS147" s="54"/>
      <c r="CT147" s="54"/>
    </row>
    <row r="148" spans="1:98" s="35" customFormat="1">
      <c r="A148" s="53"/>
      <c r="B148" s="53"/>
      <c r="C148" s="53"/>
      <c r="CN148" s="54"/>
      <c r="CO148" s="54"/>
      <c r="CP148" s="54"/>
      <c r="CQ148" s="54"/>
      <c r="CR148" s="54"/>
      <c r="CS148" s="54"/>
      <c r="CT148" s="54"/>
    </row>
    <row r="149" spans="1:98" s="35" customFormat="1">
      <c r="A149" s="53"/>
      <c r="B149" s="53"/>
      <c r="C149" s="53"/>
      <c r="CN149" s="54"/>
      <c r="CO149" s="54"/>
      <c r="CP149" s="54"/>
      <c r="CQ149" s="54"/>
      <c r="CR149" s="54"/>
      <c r="CS149" s="54"/>
      <c r="CT149" s="54"/>
    </row>
    <row r="150" spans="1:98" s="35" customFormat="1">
      <c r="A150" s="53"/>
      <c r="B150" s="53"/>
      <c r="C150" s="53"/>
      <c r="CN150" s="54"/>
      <c r="CO150" s="54"/>
      <c r="CP150" s="54"/>
      <c r="CQ150" s="54"/>
      <c r="CR150" s="54"/>
      <c r="CS150" s="54"/>
      <c r="CT150" s="54"/>
    </row>
    <row r="151" spans="1:98" s="35" customFormat="1">
      <c r="A151" s="53"/>
      <c r="B151" s="53"/>
      <c r="C151" s="53"/>
      <c r="CN151" s="54"/>
      <c r="CO151" s="54"/>
      <c r="CP151" s="54"/>
      <c r="CQ151" s="54"/>
      <c r="CR151" s="54"/>
      <c r="CS151" s="54"/>
      <c r="CT151" s="54"/>
    </row>
    <row r="152" spans="1:98" s="35" customFormat="1">
      <c r="A152" s="53"/>
      <c r="B152" s="53"/>
      <c r="C152" s="53"/>
      <c r="CN152" s="54"/>
      <c r="CO152" s="54"/>
      <c r="CP152" s="54"/>
      <c r="CQ152" s="54"/>
      <c r="CR152" s="54"/>
      <c r="CS152" s="54"/>
      <c r="CT152" s="54"/>
    </row>
    <row r="153" spans="1:98" s="35" customFormat="1">
      <c r="A153" s="53"/>
      <c r="B153" s="53"/>
      <c r="C153" s="53"/>
      <c r="CN153" s="54"/>
      <c r="CO153" s="54"/>
      <c r="CP153" s="54"/>
      <c r="CQ153" s="54"/>
      <c r="CR153" s="54"/>
      <c r="CS153" s="54"/>
      <c r="CT153" s="54"/>
    </row>
    <row r="154" spans="1:98" s="35" customFormat="1">
      <c r="A154" s="53"/>
      <c r="B154" s="53"/>
      <c r="C154" s="53"/>
      <c r="CN154" s="54"/>
      <c r="CO154" s="54"/>
      <c r="CP154" s="54"/>
      <c r="CQ154" s="54"/>
      <c r="CR154" s="54"/>
      <c r="CS154" s="54"/>
      <c r="CT154" s="54"/>
    </row>
    <row r="155" spans="1:98" s="35" customFormat="1">
      <c r="A155" s="53"/>
      <c r="B155" s="53"/>
      <c r="C155" s="53"/>
      <c r="CN155" s="54"/>
      <c r="CO155" s="54"/>
      <c r="CP155" s="54"/>
      <c r="CQ155" s="54"/>
      <c r="CR155" s="54"/>
      <c r="CS155" s="54"/>
      <c r="CT155" s="54"/>
    </row>
    <row r="156" spans="1:98" s="35" customFormat="1">
      <c r="A156" s="53"/>
      <c r="B156" s="53"/>
      <c r="C156" s="53"/>
      <c r="CN156" s="54"/>
      <c r="CO156" s="54"/>
      <c r="CP156" s="54"/>
      <c r="CQ156" s="54"/>
      <c r="CR156" s="54"/>
      <c r="CS156" s="54"/>
      <c r="CT156" s="54"/>
    </row>
    <row r="157" spans="1:98" s="35" customFormat="1">
      <c r="A157" s="53"/>
      <c r="B157" s="53"/>
      <c r="C157" s="53"/>
      <c r="CN157" s="54"/>
      <c r="CO157" s="54"/>
      <c r="CP157" s="54"/>
      <c r="CQ157" s="54"/>
      <c r="CR157" s="54"/>
      <c r="CS157" s="54"/>
      <c r="CT157" s="54"/>
    </row>
    <row r="158" spans="1:98" s="35" customFormat="1">
      <c r="A158" s="53"/>
      <c r="B158" s="53"/>
      <c r="C158" s="53"/>
      <c r="CN158" s="54"/>
      <c r="CO158" s="54"/>
      <c r="CP158" s="54"/>
      <c r="CQ158" s="54"/>
      <c r="CR158" s="54"/>
      <c r="CS158" s="54"/>
      <c r="CT158" s="54"/>
    </row>
    <row r="159" spans="1:98" s="35" customFormat="1">
      <c r="A159" s="53"/>
      <c r="B159" s="53"/>
      <c r="C159" s="53"/>
      <c r="CN159" s="54"/>
      <c r="CO159" s="54"/>
      <c r="CP159" s="54"/>
      <c r="CQ159" s="54"/>
      <c r="CR159" s="54"/>
      <c r="CS159" s="54"/>
      <c r="CT159" s="54"/>
    </row>
    <row r="160" spans="1:98" s="35" customFormat="1">
      <c r="A160" s="53"/>
      <c r="B160" s="53"/>
      <c r="C160" s="53"/>
      <c r="CN160" s="54"/>
      <c r="CO160" s="54"/>
      <c r="CP160" s="54"/>
      <c r="CQ160" s="54"/>
      <c r="CR160" s="54"/>
      <c r="CS160" s="54"/>
      <c r="CT160" s="54"/>
    </row>
    <row r="161" spans="1:98" s="35" customFormat="1">
      <c r="A161" s="53"/>
      <c r="B161" s="53"/>
      <c r="C161" s="53"/>
      <c r="CN161" s="54"/>
      <c r="CO161" s="54"/>
      <c r="CP161" s="54"/>
      <c r="CQ161" s="54"/>
      <c r="CR161" s="54"/>
      <c r="CS161" s="54"/>
      <c r="CT161" s="54"/>
    </row>
    <row r="162" spans="1:98" s="35" customFormat="1">
      <c r="A162" s="53"/>
      <c r="B162" s="53"/>
      <c r="C162" s="53"/>
      <c r="CN162" s="54"/>
      <c r="CO162" s="54"/>
      <c r="CP162" s="54"/>
      <c r="CQ162" s="54"/>
      <c r="CR162" s="54"/>
      <c r="CS162" s="54"/>
      <c r="CT162" s="54"/>
    </row>
    <row r="163" spans="1:98" s="35" customFormat="1">
      <c r="A163" s="53"/>
      <c r="B163" s="53"/>
      <c r="C163" s="53"/>
      <c r="CN163" s="54"/>
      <c r="CO163" s="54"/>
      <c r="CP163" s="54"/>
      <c r="CQ163" s="54"/>
      <c r="CR163" s="54"/>
      <c r="CS163" s="54"/>
      <c r="CT163" s="54"/>
    </row>
    <row r="164" spans="1:98" s="35" customFormat="1">
      <c r="A164" s="53"/>
      <c r="B164" s="53"/>
      <c r="C164" s="53"/>
      <c r="CN164" s="54"/>
      <c r="CO164" s="54"/>
      <c r="CP164" s="54"/>
      <c r="CQ164" s="54"/>
      <c r="CR164" s="54"/>
      <c r="CS164" s="54"/>
      <c r="CT164" s="54"/>
    </row>
    <row r="165" spans="1:98" s="35" customFormat="1">
      <c r="A165" s="53"/>
      <c r="B165" s="53"/>
      <c r="C165" s="53"/>
      <c r="CN165" s="54"/>
      <c r="CO165" s="54"/>
      <c r="CP165" s="54"/>
      <c r="CQ165" s="54"/>
      <c r="CR165" s="54"/>
      <c r="CS165" s="54"/>
      <c r="CT165" s="54"/>
    </row>
    <row r="166" spans="1:98" s="35" customFormat="1">
      <c r="A166" s="53"/>
      <c r="B166" s="53"/>
      <c r="C166" s="53"/>
      <c r="CN166" s="54"/>
      <c r="CO166" s="54"/>
      <c r="CP166" s="54"/>
      <c r="CQ166" s="54"/>
      <c r="CR166" s="54"/>
      <c r="CS166" s="54"/>
      <c r="CT166" s="54"/>
    </row>
    <row r="167" spans="1:98" s="35" customFormat="1">
      <c r="A167" s="53"/>
      <c r="B167" s="53"/>
      <c r="C167" s="53"/>
      <c r="CN167" s="54"/>
      <c r="CO167" s="54"/>
      <c r="CP167" s="54"/>
      <c r="CQ167" s="54"/>
      <c r="CR167" s="54"/>
      <c r="CS167" s="54"/>
      <c r="CT167" s="54"/>
    </row>
    <row r="168" spans="1:98" s="35" customFormat="1">
      <c r="A168" s="53"/>
      <c r="B168" s="53"/>
      <c r="C168" s="53"/>
      <c r="CN168" s="54"/>
      <c r="CO168" s="54"/>
      <c r="CP168" s="54"/>
      <c r="CQ168" s="54"/>
      <c r="CR168" s="54"/>
      <c r="CS168" s="54"/>
      <c r="CT168" s="54"/>
    </row>
    <row r="169" spans="1:98" s="35" customFormat="1">
      <c r="A169" s="6"/>
      <c r="B169" s="6"/>
      <c r="C169" s="6"/>
      <c r="D169" s="3"/>
      <c r="CN169" s="54"/>
      <c r="CO169" s="54"/>
      <c r="CP169" s="54"/>
      <c r="CQ169" s="54"/>
      <c r="CR169" s="54"/>
      <c r="CS169" s="54"/>
      <c r="CT169" s="54"/>
    </row>
    <row r="170" spans="1:98" s="35" customFormat="1">
      <c r="A170" s="6"/>
      <c r="B170" s="6"/>
      <c r="C170" s="6"/>
      <c r="D170" s="3"/>
      <c r="CN170" s="54"/>
      <c r="CO170" s="54"/>
      <c r="CP170" s="54"/>
      <c r="CQ170" s="54"/>
      <c r="CR170" s="54"/>
      <c r="CS170" s="54"/>
      <c r="CT170" s="54"/>
    </row>
    <row r="171" spans="1:98" s="35" customFormat="1">
      <c r="A171" s="6"/>
      <c r="B171" s="6"/>
      <c r="C171" s="6"/>
      <c r="D171" s="3"/>
      <c r="CN171" s="54"/>
      <c r="CO171" s="54"/>
      <c r="CP171" s="54"/>
      <c r="CQ171" s="54"/>
      <c r="CR171" s="54"/>
      <c r="CS171" s="54"/>
      <c r="CT171" s="54"/>
    </row>
  </sheetData>
  <mergeCells count="1">
    <mergeCell ref="E4:G4"/>
  </mergeCells>
  <dataValidations count="3">
    <dataValidation type="list" allowBlank="1" showInputMessage="1" showErrorMessage="1" sqref="D6" xr:uid="{6A4305E1-0706-4706-9C42-46CBD179BD8C}">
      <formula1>Branşlar4</formula1>
    </dataValidation>
    <dataValidation type="list" allowBlank="1" showInputMessage="1" showErrorMessage="1" sqref="B2" xr:uid="{651B7878-288C-4417-8F12-44665D0E413D}">
      <formula1>"Toplam,Direkt,Endirekt"</formula1>
    </dataValidation>
    <dataValidation type="list" allowBlank="1" showInputMessage="1" showErrorMessage="1" sqref="C2" xr:uid="{3636F852-F987-4E2B-89B8-E6881804DF1C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160B-DFE0-4DC7-8434-DD6C4E68F098}">
  <sheetPr>
    <tabColor rgb="FFFF0000"/>
  </sheetPr>
  <dimension ref="A1:O179"/>
  <sheetViews>
    <sheetView showGridLines="0" zoomScale="80" zoomScaleNormal="80" workbookViewId="0">
      <pane xSplit="2" ySplit="6" topLeftCell="C7" activePane="bottomRight" state="frozen"/>
      <selection activeCell="J132" sqref="J132"/>
      <selection pane="topRight" activeCell="J132" sqref="J132"/>
      <selection pane="bottomLeft" activeCell="J132" sqref="J132"/>
      <selection pane="bottomRight" activeCell="C7" sqref="C7"/>
    </sheetView>
  </sheetViews>
  <sheetFormatPr defaultColWidth="9.140625" defaultRowHeight="12.75"/>
  <cols>
    <col min="1" max="1" width="58.7109375" style="6" customWidth="1"/>
    <col min="2" max="2" width="15.7109375" style="6" customWidth="1"/>
    <col min="3" max="8" width="15.7109375" style="3" customWidth="1"/>
    <col min="9" max="9" width="1.7109375" style="3" customWidth="1"/>
    <col min="10" max="15" width="15.7109375" style="3" customWidth="1"/>
    <col min="16" max="16384" width="9.140625" style="3"/>
  </cols>
  <sheetData>
    <row r="1" spans="1:15" ht="15" customHeight="1">
      <c r="A1" s="1" t="s">
        <v>0</v>
      </c>
      <c r="B1" s="2"/>
    </row>
    <row r="2" spans="1:15" ht="15" customHeight="1">
      <c r="A2" s="1" t="s">
        <v>313</v>
      </c>
      <c r="B2" s="4"/>
    </row>
    <row r="3" spans="1:15" ht="15" customHeight="1">
      <c r="A3" s="5" t="s">
        <v>364</v>
      </c>
      <c r="B3" s="2"/>
    </row>
    <row r="4" spans="1:15" ht="22.5" customHeight="1">
      <c r="C4" s="6"/>
      <c r="D4" s="6"/>
      <c r="E4" s="6"/>
      <c r="F4" s="6"/>
      <c r="G4" s="6"/>
      <c r="H4" s="6"/>
    </row>
    <row r="5" spans="1:15" ht="22.5" customHeight="1">
      <c r="C5" s="96" t="s">
        <v>314</v>
      </c>
      <c r="D5" s="97"/>
      <c r="E5" s="97"/>
      <c r="F5" s="97"/>
      <c r="G5" s="97"/>
      <c r="H5" s="98"/>
      <c r="J5" s="96" t="s">
        <v>315</v>
      </c>
      <c r="K5" s="97"/>
      <c r="L5" s="97"/>
      <c r="M5" s="97"/>
      <c r="N5" s="97"/>
      <c r="O5" s="98"/>
    </row>
    <row r="6" spans="1:15" ht="79.5" customHeight="1" thickBot="1">
      <c r="A6" s="8" t="s">
        <v>7</v>
      </c>
      <c r="B6" s="8" t="s">
        <v>8</v>
      </c>
      <c r="C6" s="60" t="s">
        <v>365</v>
      </c>
      <c r="D6" s="60" t="s">
        <v>316</v>
      </c>
      <c r="E6" s="60" t="s">
        <v>366</v>
      </c>
      <c r="F6" s="60" t="s">
        <v>316</v>
      </c>
      <c r="G6" s="60" t="s">
        <v>317</v>
      </c>
      <c r="H6" s="60" t="s">
        <v>318</v>
      </c>
      <c r="J6" s="60" t="s">
        <v>365</v>
      </c>
      <c r="K6" s="60" t="s">
        <v>316</v>
      </c>
      <c r="L6" s="60" t="s">
        <v>366</v>
      </c>
      <c r="M6" s="60" t="s">
        <v>316</v>
      </c>
      <c r="N6" s="60" t="s">
        <v>317</v>
      </c>
      <c r="O6" s="60" t="s">
        <v>318</v>
      </c>
    </row>
    <row r="7" spans="1:15" ht="12.75" customHeight="1">
      <c r="A7" s="11" t="s">
        <v>11</v>
      </c>
      <c r="B7" s="12">
        <v>704</v>
      </c>
      <c r="C7" s="13">
        <v>50315672.959999986</v>
      </c>
      <c r="D7" s="61">
        <v>2.791166451755788E-4</v>
      </c>
      <c r="E7" s="13">
        <v>8030416.5899999999</v>
      </c>
      <c r="F7" s="61">
        <v>6.8214419178483246E-5</v>
      </c>
      <c r="G7" s="61">
        <v>5.2656367071487118</v>
      </c>
      <c r="H7" s="61">
        <v>3.5060314326851572</v>
      </c>
      <c r="J7" s="13">
        <v>50315672.959999986</v>
      </c>
      <c r="K7" s="61">
        <v>2.9495846414342774E-4</v>
      </c>
      <c r="L7" s="13">
        <v>8030416.5899999999</v>
      </c>
      <c r="M7" s="61">
        <v>7.302682615071525E-5</v>
      </c>
      <c r="N7" s="61">
        <v>5.2656367071487118</v>
      </c>
      <c r="O7" s="61">
        <v>3.5060314326851572</v>
      </c>
    </row>
    <row r="8" spans="1:15" ht="12.75" customHeight="1">
      <c r="A8" s="16" t="s">
        <v>12</v>
      </c>
      <c r="B8" s="17">
        <v>718</v>
      </c>
      <c r="C8" s="18">
        <v>32490058.990000203</v>
      </c>
      <c r="D8" s="62">
        <v>1.8023243521069092E-4</v>
      </c>
      <c r="E8" s="18">
        <v>17674540.900000278</v>
      </c>
      <c r="F8" s="62">
        <v>1.5013648771861106E-4</v>
      </c>
      <c r="G8" s="62">
        <v>0.83824061817637885</v>
      </c>
      <c r="H8" s="62">
        <v>0.32199972540552224</v>
      </c>
      <c r="J8" s="18">
        <v>32490058.990000203</v>
      </c>
      <c r="K8" s="62">
        <v>1.9046188465447544E-4</v>
      </c>
      <c r="L8" s="18">
        <v>17674540.900000278</v>
      </c>
      <c r="M8" s="62">
        <v>1.6072835215115864E-4</v>
      </c>
      <c r="N8" s="62">
        <v>0.83824061817637885</v>
      </c>
      <c r="O8" s="62">
        <v>0.32199972540552224</v>
      </c>
    </row>
    <row r="9" spans="1:15" ht="12.75" customHeight="1">
      <c r="A9" s="16" t="s">
        <v>13</v>
      </c>
      <c r="B9" s="17">
        <v>729</v>
      </c>
      <c r="C9" s="18">
        <v>40169483.481300004</v>
      </c>
      <c r="D9" s="62">
        <v>2.2283258492139405E-4</v>
      </c>
      <c r="E9" s="18">
        <v>89344168.859999999</v>
      </c>
      <c r="F9" s="62">
        <v>7.5893454809786273E-4</v>
      </c>
      <c r="G9" s="62">
        <v>-0.55039613671660492</v>
      </c>
      <c r="H9" s="62">
        <v>-0.67666029249665938</v>
      </c>
      <c r="J9" s="18">
        <v>40169483.481300004</v>
      </c>
      <c r="K9" s="62">
        <v>2.3547989038123844E-4</v>
      </c>
      <c r="L9" s="18">
        <v>89344168.859999999</v>
      </c>
      <c r="M9" s="62">
        <v>8.1247604203300329E-4</v>
      </c>
      <c r="N9" s="62">
        <v>-0.55039613671660492</v>
      </c>
      <c r="O9" s="62">
        <v>-0.67666029249665938</v>
      </c>
    </row>
    <row r="10" spans="1:15" ht="12.75" customHeight="1">
      <c r="A10" s="16" t="s">
        <v>14</v>
      </c>
      <c r="B10" s="17">
        <v>750</v>
      </c>
      <c r="C10" s="18">
        <v>3155490800.1430068</v>
      </c>
      <c r="D10" s="62">
        <v>1.7504486260543482E-2</v>
      </c>
      <c r="E10" s="18">
        <v>2034038413.083169</v>
      </c>
      <c r="F10" s="62">
        <v>1.7278150813243444E-2</v>
      </c>
      <c r="G10" s="62">
        <v>0.5513427769340673</v>
      </c>
      <c r="H10" s="62">
        <v>0.11567261915430938</v>
      </c>
      <c r="J10" s="18">
        <v>3149833860.193007</v>
      </c>
      <c r="K10" s="62">
        <v>1.8464826227169551E-2</v>
      </c>
      <c r="L10" s="18">
        <v>2028259013.033169</v>
      </c>
      <c r="M10" s="62">
        <v>1.8444537300572911E-2</v>
      </c>
      <c r="N10" s="62">
        <v>0.55297417142131855</v>
      </c>
      <c r="O10" s="62">
        <v>0.1168458622231705</v>
      </c>
    </row>
    <row r="11" spans="1:15" ht="12.75" customHeight="1">
      <c r="A11" s="16" t="s">
        <v>15</v>
      </c>
      <c r="B11" s="17">
        <v>751</v>
      </c>
      <c r="C11" s="18">
        <v>148421468.56428611</v>
      </c>
      <c r="D11" s="62">
        <v>8.233399245326557E-4</v>
      </c>
      <c r="E11" s="18">
        <v>125932341.76476151</v>
      </c>
      <c r="F11" s="62">
        <v>1.069732989938129E-3</v>
      </c>
      <c r="G11" s="62">
        <v>0.17858102600469183</v>
      </c>
      <c r="H11" s="62">
        <v>-0.15240487162553629</v>
      </c>
      <c r="J11" s="18">
        <v>148421468.56428611</v>
      </c>
      <c r="K11" s="62">
        <v>8.7007021546619656E-4</v>
      </c>
      <c r="L11" s="18">
        <v>125932341.76476151</v>
      </c>
      <c r="M11" s="62">
        <v>1.1452007658307171E-3</v>
      </c>
      <c r="N11" s="62">
        <v>0.17858102600469183</v>
      </c>
      <c r="O11" s="62">
        <v>-0.15240487162553629</v>
      </c>
    </row>
    <row r="12" spans="1:15" ht="12.75" customHeight="1" thickBot="1">
      <c r="A12" s="80" t="s">
        <v>16</v>
      </c>
      <c r="B12" s="81"/>
      <c r="C12" s="20">
        <v>3426887484.1385932</v>
      </c>
      <c r="D12" s="63">
        <v>1.90100078503838E-2</v>
      </c>
      <c r="E12" s="20">
        <v>2275019881.1979308</v>
      </c>
      <c r="F12" s="63">
        <v>1.9325169258176532E-2</v>
      </c>
      <c r="G12" s="63">
        <v>0.50631100521817718</v>
      </c>
      <c r="H12" s="63">
        <v>8.3287310476934273E-2</v>
      </c>
      <c r="J12" s="20">
        <v>3421230544.1885934</v>
      </c>
      <c r="K12" s="63">
        <v>2.005579668181489E-2</v>
      </c>
      <c r="L12" s="20">
        <v>2269240481.1479306</v>
      </c>
      <c r="M12" s="63">
        <v>2.0635969286738505E-2</v>
      </c>
      <c r="N12" s="63">
        <v>0.5076544652763777</v>
      </c>
      <c r="O12" s="63">
        <v>8.4253480961077098E-2</v>
      </c>
    </row>
    <row r="13" spans="1:15" ht="12.75" customHeight="1">
      <c r="A13" s="21" t="s">
        <v>17</v>
      </c>
      <c r="B13" s="22">
        <v>784</v>
      </c>
      <c r="C13" s="23">
        <v>125400538.47619042</v>
      </c>
      <c r="D13" s="64">
        <v>6.9563568454129182E-4</v>
      </c>
      <c r="E13" s="23">
        <v>61752612.850952402</v>
      </c>
      <c r="F13" s="64">
        <v>5.2455791940196953E-4</v>
      </c>
      <c r="G13" s="64">
        <v>1.0306920255967174</v>
      </c>
      <c r="H13" s="64">
        <v>0.4604041895697355</v>
      </c>
      <c r="J13" s="23">
        <v>125400538.47619042</v>
      </c>
      <c r="K13" s="64">
        <v>7.3511786796731638E-4</v>
      </c>
      <c r="L13" s="23">
        <v>61752612.850952402</v>
      </c>
      <c r="M13" s="64">
        <v>5.6156455552188551E-4</v>
      </c>
      <c r="N13" s="64">
        <v>1.0306920255967174</v>
      </c>
      <c r="O13" s="64">
        <v>0.4604041895697355</v>
      </c>
    </row>
    <row r="14" spans="1:15" ht="12.75" customHeight="1">
      <c r="A14" s="25" t="s">
        <v>18</v>
      </c>
      <c r="B14" s="17">
        <v>785</v>
      </c>
      <c r="C14" s="19">
        <v>48382011408.873184</v>
      </c>
      <c r="D14" s="65">
        <v>0.26839002475484858</v>
      </c>
      <c r="E14" s="19">
        <v>27148809866.395077</v>
      </c>
      <c r="F14" s="65">
        <v>0.23061571908104653</v>
      </c>
      <c r="G14" s="65">
        <v>0.78210432232466531</v>
      </c>
      <c r="H14" s="65">
        <v>0.28162842310295955</v>
      </c>
      <c r="J14" s="19">
        <v>46119865052.97818</v>
      </c>
      <c r="K14" s="65">
        <v>0.27036197197129952</v>
      </c>
      <c r="L14" s="19">
        <v>25881188099.832329</v>
      </c>
      <c r="M14" s="65">
        <v>0.23535778035400973</v>
      </c>
      <c r="N14" s="65">
        <v>0.78198407565674954</v>
      </c>
      <c r="O14" s="65">
        <v>0.28154194581571335</v>
      </c>
    </row>
    <row r="15" spans="1:15" ht="12.75" customHeight="1">
      <c r="A15" s="26" t="s">
        <v>19</v>
      </c>
      <c r="B15" s="27">
        <v>904</v>
      </c>
      <c r="C15" s="18">
        <v>1013444634.1220002</v>
      </c>
      <c r="D15" s="62">
        <v>5.6218917428014995E-3</v>
      </c>
      <c r="E15" s="18">
        <v>118124142.61050023</v>
      </c>
      <c r="F15" s="62">
        <v>1.0034061980253501E-3</v>
      </c>
      <c r="G15" s="62">
        <v>7.579487746748848</v>
      </c>
      <c r="H15" s="62">
        <v>5.1700738919445142</v>
      </c>
      <c r="J15" s="18">
        <v>1013444634.1220002</v>
      </c>
      <c r="K15" s="62">
        <v>5.9409733625676083E-3</v>
      </c>
      <c r="L15" s="18">
        <v>118124714.05050023</v>
      </c>
      <c r="M15" s="62">
        <v>1.0741999322688726E-3</v>
      </c>
      <c r="N15" s="62">
        <v>7.5794462426273999</v>
      </c>
      <c r="O15" s="62">
        <v>5.1700440436011501</v>
      </c>
    </row>
    <row r="16" spans="1:15" ht="12.75" customHeight="1">
      <c r="A16" s="26" t="s">
        <v>20</v>
      </c>
      <c r="B16" s="27">
        <v>905</v>
      </c>
      <c r="C16" s="18">
        <v>320686668.55004102</v>
      </c>
      <c r="D16" s="62">
        <v>1.7789484232751535E-3</v>
      </c>
      <c r="E16" s="18">
        <v>192240307.79028305</v>
      </c>
      <c r="F16" s="62">
        <v>1.632986382666233E-3</v>
      </c>
      <c r="G16" s="62">
        <v>0.66815519719143102</v>
      </c>
      <c r="H16" s="62">
        <v>0.19968011304669608</v>
      </c>
      <c r="J16" s="18">
        <v>320585802.30004102</v>
      </c>
      <c r="K16" s="62">
        <v>1.8793248765207151E-3</v>
      </c>
      <c r="L16" s="18">
        <v>192240307.79028305</v>
      </c>
      <c r="M16" s="62">
        <v>1.748190692079773E-3</v>
      </c>
      <c r="N16" s="62">
        <v>0.66763050884090025</v>
      </c>
      <c r="O16" s="62">
        <v>0.19930277514627837</v>
      </c>
    </row>
    <row r="17" spans="1:15" ht="12.75" customHeight="1">
      <c r="A17" s="26" t="s">
        <v>21</v>
      </c>
      <c r="B17" s="27">
        <v>906</v>
      </c>
      <c r="C17" s="19">
        <v>16002818897.654627</v>
      </c>
      <c r="D17" s="65">
        <v>8.8772600291297285E-2</v>
      </c>
      <c r="E17" s="19">
        <v>8357049275.6171551</v>
      </c>
      <c r="F17" s="65">
        <v>7.0989002375303714E-2</v>
      </c>
      <c r="G17" s="65">
        <v>0.91488866104272715</v>
      </c>
      <c r="H17" s="65">
        <v>0.37712237399692694</v>
      </c>
      <c r="J17" s="19">
        <v>15426600737.840626</v>
      </c>
      <c r="K17" s="65">
        <v>9.043318300054673E-2</v>
      </c>
      <c r="L17" s="19">
        <v>8024724693.2489052</v>
      </c>
      <c r="M17" s="65">
        <v>7.2975065304954442E-2</v>
      </c>
      <c r="N17" s="65">
        <v>0.92238379851446139</v>
      </c>
      <c r="O17" s="65">
        <v>0.38251262029087463</v>
      </c>
    </row>
    <row r="18" spans="1:15" ht="12.75" customHeight="1">
      <c r="A18" s="28" t="s">
        <v>22</v>
      </c>
      <c r="B18" s="29">
        <v>90601</v>
      </c>
      <c r="C18" s="18">
        <v>1729994873.4141624</v>
      </c>
      <c r="D18" s="62">
        <v>9.5968181847072582E-3</v>
      </c>
      <c r="E18" s="18">
        <v>566751389.7164861</v>
      </c>
      <c r="F18" s="62">
        <v>4.8142728879409609E-3</v>
      </c>
      <c r="G18" s="62">
        <v>2.0524757500455038</v>
      </c>
      <c r="H18" s="62">
        <v>1.1952360661959753</v>
      </c>
      <c r="J18" s="18">
        <v>1720726943.3260813</v>
      </c>
      <c r="K18" s="62">
        <v>1.008717456322532E-2</v>
      </c>
      <c r="L18" s="18">
        <v>561566689.45348608</v>
      </c>
      <c r="M18" s="62">
        <v>5.1067628364162392E-3</v>
      </c>
      <c r="N18" s="62">
        <v>2.0641542236073231</v>
      </c>
      <c r="O18" s="62">
        <v>1.2036348246007358</v>
      </c>
    </row>
    <row r="19" spans="1:15" ht="12.75" customHeight="1">
      <c r="A19" s="28" t="s">
        <v>23</v>
      </c>
      <c r="B19" s="29">
        <v>90602</v>
      </c>
      <c r="C19" s="18">
        <v>14272824024.240465</v>
      </c>
      <c r="D19" s="62">
        <v>7.9175782106590029E-2</v>
      </c>
      <c r="E19" s="18">
        <v>7790297885.9006691</v>
      </c>
      <c r="F19" s="62">
        <v>6.6174729487362763E-2</v>
      </c>
      <c r="G19" s="62">
        <v>0.83212814622560782</v>
      </c>
      <c r="H19" s="62">
        <v>0.31760384482244364</v>
      </c>
      <c r="J19" s="18">
        <v>13705873794.514545</v>
      </c>
      <c r="K19" s="62">
        <v>8.0346008437321426E-2</v>
      </c>
      <c r="L19" s="18">
        <v>7463158003.7954187</v>
      </c>
      <c r="M19" s="62">
        <v>6.78683024685382E-2</v>
      </c>
      <c r="N19" s="62">
        <v>0.83647107398025988</v>
      </c>
      <c r="O19" s="62">
        <v>0.32072712979522455</v>
      </c>
    </row>
    <row r="20" spans="1:15" ht="12.75" customHeight="1">
      <c r="A20" s="26" t="s">
        <v>24</v>
      </c>
      <c r="B20" s="27">
        <v>907</v>
      </c>
      <c r="C20" s="19">
        <v>31045061208.546516</v>
      </c>
      <c r="D20" s="65">
        <v>0.17221658429747466</v>
      </c>
      <c r="E20" s="19">
        <v>18481396140.37714</v>
      </c>
      <c r="F20" s="65">
        <v>0.15699032412505123</v>
      </c>
      <c r="G20" s="65">
        <v>0.6798006477833658</v>
      </c>
      <c r="H20" s="65">
        <v>0.20805512246196733</v>
      </c>
      <c r="J20" s="19">
        <v>29359233878.715515</v>
      </c>
      <c r="K20" s="65">
        <v>0.17210849073166448</v>
      </c>
      <c r="L20" s="19">
        <v>17546098384.742641</v>
      </c>
      <c r="M20" s="65">
        <v>0.15956032442470666</v>
      </c>
      <c r="N20" s="65">
        <v>0.67326280948276707</v>
      </c>
      <c r="O20" s="65">
        <v>0.20335333296135705</v>
      </c>
    </row>
    <row r="21" spans="1:15" ht="12.75" customHeight="1">
      <c r="A21" s="28" t="s">
        <v>22</v>
      </c>
      <c r="B21" s="29">
        <v>90701</v>
      </c>
      <c r="C21" s="18">
        <v>4444708019.1617661</v>
      </c>
      <c r="D21" s="62">
        <v>2.4656174072831574E-2</v>
      </c>
      <c r="E21" s="18">
        <v>2609946195.6176367</v>
      </c>
      <c r="F21" s="62">
        <v>2.2170202731804863E-2</v>
      </c>
      <c r="G21" s="62">
        <v>0.70298837065104247</v>
      </c>
      <c r="H21" s="62">
        <v>0.22473093897953422</v>
      </c>
      <c r="J21" s="18">
        <v>4174500285.8629065</v>
      </c>
      <c r="K21" s="62">
        <v>2.4471583513615856E-2</v>
      </c>
      <c r="L21" s="18">
        <v>2422065309.6911373</v>
      </c>
      <c r="M21" s="62">
        <v>2.202572435865285E-2</v>
      </c>
      <c r="N21" s="62">
        <v>0.72352920012517763</v>
      </c>
      <c r="O21" s="62">
        <v>0.2395032003776898</v>
      </c>
    </row>
    <row r="22" spans="1:15" ht="12.75" customHeight="1">
      <c r="A22" s="28" t="s">
        <v>23</v>
      </c>
      <c r="B22" s="29">
        <v>90702</v>
      </c>
      <c r="C22" s="18">
        <v>26600353189.38475</v>
      </c>
      <c r="D22" s="62">
        <v>0.14756041022464308</v>
      </c>
      <c r="E22" s="18">
        <v>15871449944.759502</v>
      </c>
      <c r="F22" s="62">
        <v>0.13482012139324637</v>
      </c>
      <c r="G22" s="62">
        <v>0.67598759293997324</v>
      </c>
      <c r="H22" s="62">
        <v>0.20531290394820068</v>
      </c>
      <c r="J22" s="18">
        <v>25184733592.852608</v>
      </c>
      <c r="K22" s="62">
        <v>0.14763690721804862</v>
      </c>
      <c r="L22" s="18">
        <v>15124033075.051504</v>
      </c>
      <c r="M22" s="62">
        <v>0.13753460006605381</v>
      </c>
      <c r="N22" s="62">
        <v>0.66521280850655917</v>
      </c>
      <c r="O22" s="62">
        <v>0.19756404782924064</v>
      </c>
    </row>
    <row r="23" spans="1:15" ht="12.75" customHeight="1">
      <c r="A23" s="25" t="s">
        <v>25</v>
      </c>
      <c r="B23" s="17">
        <v>786</v>
      </c>
      <c r="C23" s="18">
        <v>480367311.62383574</v>
      </c>
      <c r="D23" s="62">
        <v>2.6647464812613506E-3</v>
      </c>
      <c r="E23" s="18">
        <v>389756443.14572966</v>
      </c>
      <c r="F23" s="62">
        <v>3.3107883124476206E-3</v>
      </c>
      <c r="G23" s="62">
        <v>0.23248074553119502</v>
      </c>
      <c r="H23" s="62">
        <v>-0.11364203845293419</v>
      </c>
      <c r="J23" s="18">
        <v>479974382.87383568</v>
      </c>
      <c r="K23" s="62">
        <v>2.8136860439728906E-3</v>
      </c>
      <c r="L23" s="18">
        <v>389484990.06572968</v>
      </c>
      <c r="M23" s="62">
        <v>3.5418900550267837E-3</v>
      </c>
      <c r="N23" s="62">
        <v>0.23233088595489892</v>
      </c>
      <c r="O23" s="62">
        <v>-0.11374981233016979</v>
      </c>
    </row>
    <row r="24" spans="1:15" ht="12.75" customHeight="1" thickBot="1">
      <c r="A24" s="84" t="s">
        <v>26</v>
      </c>
      <c r="B24" s="85"/>
      <c r="C24" s="30">
        <v>48987779258.973206</v>
      </c>
      <c r="D24" s="66">
        <v>0.27175040692065122</v>
      </c>
      <c r="E24" s="30">
        <v>27600318922.391758</v>
      </c>
      <c r="F24" s="66">
        <v>0.23445106531289611</v>
      </c>
      <c r="G24" s="66">
        <v>0.77489902912788788</v>
      </c>
      <c r="H24" s="66">
        <v>0.27644662288952726</v>
      </c>
      <c r="J24" s="30">
        <v>46725239974.328201</v>
      </c>
      <c r="K24" s="66">
        <v>0.2739107758832397</v>
      </c>
      <c r="L24" s="30">
        <v>26332425702.749012</v>
      </c>
      <c r="M24" s="66">
        <v>0.2394612349645584</v>
      </c>
      <c r="N24" s="66">
        <v>0.77443736106128092</v>
      </c>
      <c r="O24" s="66">
        <v>0.27611460701997892</v>
      </c>
    </row>
    <row r="25" spans="1:15" ht="12.75" customHeight="1">
      <c r="A25" s="11" t="s">
        <v>27</v>
      </c>
      <c r="B25" s="12">
        <v>717</v>
      </c>
      <c r="C25" s="13">
        <v>21393904441.10656</v>
      </c>
      <c r="D25" s="61">
        <v>0.11867862404534917</v>
      </c>
      <c r="E25" s="13">
        <v>16431053420.655769</v>
      </c>
      <c r="F25" s="61">
        <v>0.13957367628678199</v>
      </c>
      <c r="G25" s="61">
        <v>0.30204095217729021</v>
      </c>
      <c r="H25" s="61">
        <v>-6.3616719038266711E-2</v>
      </c>
      <c r="J25" s="13">
        <v>21340745859.76656</v>
      </c>
      <c r="K25" s="61">
        <v>0.12510284076844352</v>
      </c>
      <c r="L25" s="13">
        <v>16396735607.565769</v>
      </c>
      <c r="M25" s="61">
        <v>0.14910827442551741</v>
      </c>
      <c r="N25" s="61">
        <v>0.30152405762519763</v>
      </c>
      <c r="O25" s="61">
        <v>-6.398845190564717E-2</v>
      </c>
    </row>
    <row r="26" spans="1:15" ht="12.75" customHeight="1">
      <c r="A26" s="16" t="s">
        <v>28</v>
      </c>
      <c r="B26" s="17">
        <v>737</v>
      </c>
      <c r="C26" s="18">
        <v>0</v>
      </c>
      <c r="D26" s="62">
        <v>0</v>
      </c>
      <c r="E26" s="18">
        <v>0</v>
      </c>
      <c r="F26" s="62">
        <v>0</v>
      </c>
      <c r="G26" s="62">
        <v>0</v>
      </c>
      <c r="H26" s="62">
        <v>0</v>
      </c>
      <c r="J26" s="18">
        <v>0</v>
      </c>
      <c r="K26" s="62">
        <v>0</v>
      </c>
      <c r="L26" s="18">
        <v>0</v>
      </c>
      <c r="M26" s="62">
        <v>0</v>
      </c>
      <c r="N26" s="62">
        <v>0</v>
      </c>
      <c r="O26" s="62">
        <v>0</v>
      </c>
    </row>
    <row r="27" spans="1:15" ht="12.75" customHeight="1" thickBot="1">
      <c r="A27" s="80" t="s">
        <v>29</v>
      </c>
      <c r="B27" s="81"/>
      <c r="C27" s="20">
        <v>21393904441.10656</v>
      </c>
      <c r="D27" s="63">
        <v>0.11867862404534917</v>
      </c>
      <c r="E27" s="20">
        <v>16431053420.655769</v>
      </c>
      <c r="F27" s="63">
        <v>0.13957367628678199</v>
      </c>
      <c r="G27" s="63">
        <v>0.30204095217729021</v>
      </c>
      <c r="H27" s="63">
        <v>-6.3616719038266711E-2</v>
      </c>
      <c r="J27" s="20">
        <v>21340745859.76656</v>
      </c>
      <c r="K27" s="63">
        <v>0.12510284076844352</v>
      </c>
      <c r="L27" s="20">
        <v>16396735607.565769</v>
      </c>
      <c r="M27" s="63">
        <v>0.14910827442551741</v>
      </c>
      <c r="N27" s="63">
        <v>0.30152405762519763</v>
      </c>
      <c r="O27" s="63">
        <v>-6.398845190564717E-2</v>
      </c>
    </row>
    <row r="28" spans="1:15" ht="12.75" customHeight="1">
      <c r="A28" s="21" t="s">
        <v>30</v>
      </c>
      <c r="B28" s="22">
        <v>713</v>
      </c>
      <c r="C28" s="23">
        <v>0</v>
      </c>
      <c r="D28" s="64">
        <v>0</v>
      </c>
      <c r="E28" s="23">
        <v>0</v>
      </c>
      <c r="F28" s="64">
        <v>0</v>
      </c>
      <c r="G28" s="64">
        <v>0</v>
      </c>
      <c r="H28" s="64">
        <v>0</v>
      </c>
      <c r="J28" s="23">
        <v>0</v>
      </c>
      <c r="K28" s="64">
        <v>0</v>
      </c>
      <c r="L28" s="23">
        <v>0</v>
      </c>
      <c r="M28" s="64">
        <v>0</v>
      </c>
      <c r="N28" s="64">
        <v>0</v>
      </c>
      <c r="O28" s="64">
        <v>0</v>
      </c>
    </row>
    <row r="29" spans="1:15" ht="12.75" customHeight="1" thickBot="1">
      <c r="A29" s="82" t="s">
        <v>31</v>
      </c>
      <c r="B29" s="83"/>
      <c r="C29" s="31">
        <v>0</v>
      </c>
      <c r="D29" s="67">
        <v>0</v>
      </c>
      <c r="E29" s="31">
        <v>0</v>
      </c>
      <c r="F29" s="67">
        <v>0</v>
      </c>
      <c r="G29" s="67">
        <v>0</v>
      </c>
      <c r="H29" s="67">
        <v>0</v>
      </c>
      <c r="J29" s="31">
        <v>0</v>
      </c>
      <c r="K29" s="67">
        <v>0</v>
      </c>
      <c r="L29" s="31">
        <v>0</v>
      </c>
      <c r="M29" s="67">
        <v>0</v>
      </c>
      <c r="N29" s="67">
        <v>0</v>
      </c>
      <c r="O29" s="67">
        <v>0</v>
      </c>
    </row>
    <row r="30" spans="1:15" ht="12.75" customHeight="1">
      <c r="A30" s="21" t="s">
        <v>32</v>
      </c>
      <c r="B30" s="22">
        <v>727</v>
      </c>
      <c r="C30" s="23">
        <v>783002532.69779992</v>
      </c>
      <c r="D30" s="64">
        <v>4.3435579260627947E-3</v>
      </c>
      <c r="E30" s="23">
        <v>871988975.12</v>
      </c>
      <c r="F30" s="64">
        <v>7.4071152848935425E-3</v>
      </c>
      <c r="G30" s="64">
        <v>-0.1020499627417355</v>
      </c>
      <c r="H30" s="64">
        <v>-0.35422507209042475</v>
      </c>
      <c r="J30" s="23">
        <v>766046353.25779998</v>
      </c>
      <c r="K30" s="64">
        <v>4.4906853576066018E-3</v>
      </c>
      <c r="L30" s="23">
        <v>858284612.5</v>
      </c>
      <c r="M30" s="64">
        <v>7.8050497732486263E-3</v>
      </c>
      <c r="N30" s="64">
        <v>-0.10746814972428509</v>
      </c>
      <c r="O30" s="64">
        <v>-0.3581216466913234</v>
      </c>
    </row>
    <row r="31" spans="1:15" ht="12.75" customHeight="1" thickBot="1">
      <c r="A31" s="82" t="s">
        <v>33</v>
      </c>
      <c r="B31" s="83"/>
      <c r="C31" s="31">
        <v>783002532.69779992</v>
      </c>
      <c r="D31" s="67">
        <v>4.3435579260627947E-3</v>
      </c>
      <c r="E31" s="31">
        <v>871988975.12</v>
      </c>
      <c r="F31" s="67">
        <v>7.4071152848935425E-3</v>
      </c>
      <c r="G31" s="67">
        <v>-0.1020499627417355</v>
      </c>
      <c r="H31" s="67">
        <v>-0.35422507209042475</v>
      </c>
      <c r="J31" s="31">
        <v>766046353.25779998</v>
      </c>
      <c r="K31" s="67">
        <v>4.4906853576066018E-3</v>
      </c>
      <c r="L31" s="31">
        <v>858284612.5</v>
      </c>
      <c r="M31" s="67">
        <v>7.8050497732486263E-3</v>
      </c>
      <c r="N31" s="67">
        <v>-0.10746814972428509</v>
      </c>
      <c r="O31" s="67">
        <v>-0.3581216466913234</v>
      </c>
    </row>
    <row r="32" spans="1:15" ht="12.75" customHeight="1">
      <c r="A32" s="11" t="s">
        <v>34</v>
      </c>
      <c r="B32" s="12">
        <v>712</v>
      </c>
      <c r="C32" s="13">
        <v>1039795677.3227004</v>
      </c>
      <c r="D32" s="61">
        <v>5.7680691531861979E-3</v>
      </c>
      <c r="E32" s="13">
        <v>1083024776.9145999</v>
      </c>
      <c r="F32" s="61">
        <v>9.1997600977679565E-3</v>
      </c>
      <c r="G32" s="61">
        <v>-3.9915152924805408E-2</v>
      </c>
      <c r="H32" s="61">
        <v>-0.3095398438869511</v>
      </c>
      <c r="J32" s="13">
        <v>840242518.58270037</v>
      </c>
      <c r="K32" s="61">
        <v>4.925635059799047E-3</v>
      </c>
      <c r="L32" s="13">
        <v>866819705.08459985</v>
      </c>
      <c r="M32" s="61">
        <v>7.8826660108834191E-3</v>
      </c>
      <c r="N32" s="61">
        <v>-3.0660570296225043E-2</v>
      </c>
      <c r="O32" s="61">
        <v>-0.30288426486603748</v>
      </c>
    </row>
    <row r="33" spans="1:15" ht="12.75" customHeight="1">
      <c r="A33" s="32" t="s">
        <v>35</v>
      </c>
      <c r="B33" s="22">
        <v>738</v>
      </c>
      <c r="C33" s="23">
        <v>0</v>
      </c>
      <c r="D33" s="64">
        <v>0</v>
      </c>
      <c r="E33" s="23">
        <v>0</v>
      </c>
      <c r="F33" s="64">
        <v>0</v>
      </c>
      <c r="G33" s="64">
        <v>0</v>
      </c>
      <c r="H33" s="64">
        <v>0</v>
      </c>
      <c r="J33" s="23">
        <v>0</v>
      </c>
      <c r="K33" s="64">
        <v>0</v>
      </c>
      <c r="L33" s="23">
        <v>0</v>
      </c>
      <c r="M33" s="64">
        <v>0</v>
      </c>
      <c r="N33" s="64">
        <v>0</v>
      </c>
      <c r="O33" s="64">
        <v>0</v>
      </c>
    </row>
    <row r="34" spans="1:15" ht="12.75" customHeight="1">
      <c r="A34" s="16" t="s">
        <v>36</v>
      </c>
      <c r="B34" s="17">
        <v>739</v>
      </c>
      <c r="C34" s="18">
        <v>0</v>
      </c>
      <c r="D34" s="62">
        <v>0</v>
      </c>
      <c r="E34" s="18">
        <v>0</v>
      </c>
      <c r="F34" s="62">
        <v>0</v>
      </c>
      <c r="G34" s="62">
        <v>0</v>
      </c>
      <c r="H34" s="62">
        <v>0</v>
      </c>
      <c r="J34" s="18">
        <v>0</v>
      </c>
      <c r="K34" s="62">
        <v>0</v>
      </c>
      <c r="L34" s="18">
        <v>0</v>
      </c>
      <c r="M34" s="62">
        <v>0</v>
      </c>
      <c r="N34" s="62">
        <v>0</v>
      </c>
      <c r="O34" s="62">
        <v>0</v>
      </c>
    </row>
    <row r="35" spans="1:15" ht="12.75" customHeight="1" thickBot="1">
      <c r="A35" s="80" t="s">
        <v>37</v>
      </c>
      <c r="B35" s="81"/>
      <c r="C35" s="20">
        <v>1039795677.3227004</v>
      </c>
      <c r="D35" s="63">
        <v>5.7680691531861979E-3</v>
      </c>
      <c r="E35" s="20">
        <v>1083024776.9145999</v>
      </c>
      <c r="F35" s="63">
        <v>9.1997600977679565E-3</v>
      </c>
      <c r="G35" s="63">
        <v>-3.9915152924805408E-2</v>
      </c>
      <c r="H35" s="63">
        <v>-0.3095398438869511</v>
      </c>
      <c r="J35" s="20">
        <v>840242518.58270037</v>
      </c>
      <c r="K35" s="63">
        <v>4.925635059799047E-3</v>
      </c>
      <c r="L35" s="20">
        <v>866819705.08459985</v>
      </c>
      <c r="M35" s="63">
        <v>7.8826660108834191E-3</v>
      </c>
      <c r="N35" s="63">
        <v>-3.0660570296225043E-2</v>
      </c>
      <c r="O35" s="63">
        <v>-0.30288426486603748</v>
      </c>
    </row>
    <row r="36" spans="1:15" ht="12.75" customHeight="1">
      <c r="A36" s="11" t="s">
        <v>38</v>
      </c>
      <c r="B36" s="12">
        <v>710</v>
      </c>
      <c r="C36" s="13">
        <v>2151550937.2575989</v>
      </c>
      <c r="D36" s="61">
        <v>1.1935320432047609E-2</v>
      </c>
      <c r="E36" s="13">
        <v>1853819048.3699999</v>
      </c>
      <c r="F36" s="61">
        <v>1.5747276399588141E-2</v>
      </c>
      <c r="G36" s="61">
        <v>0.16060461194925391</v>
      </c>
      <c r="H36" s="61">
        <v>-0.16533289324037836</v>
      </c>
      <c r="J36" s="13">
        <v>2117721115.127599</v>
      </c>
      <c r="K36" s="61">
        <v>1.2414417434081037E-2</v>
      </c>
      <c r="L36" s="13">
        <v>1832259717.3599999</v>
      </c>
      <c r="M36" s="61">
        <v>1.6662163206978452E-2</v>
      </c>
      <c r="N36" s="61">
        <v>0.15579745331022421</v>
      </c>
      <c r="O36" s="61">
        <v>-0.16879003717351737</v>
      </c>
    </row>
    <row r="37" spans="1:15" ht="12.75" customHeight="1">
      <c r="A37" s="16" t="s">
        <v>39</v>
      </c>
      <c r="B37" s="17">
        <v>711</v>
      </c>
      <c r="C37" s="18">
        <v>959041.53999999992</v>
      </c>
      <c r="D37" s="62">
        <v>5.3201009045754937E-6</v>
      </c>
      <c r="E37" s="18">
        <v>6415121.1600000001</v>
      </c>
      <c r="F37" s="62">
        <v>5.4493283005259094E-5</v>
      </c>
      <c r="G37" s="62">
        <v>-0.85050297319715784</v>
      </c>
      <c r="H37" s="62">
        <v>-0.89248685594905275</v>
      </c>
      <c r="J37" s="18">
        <v>959041.53999999992</v>
      </c>
      <c r="K37" s="62">
        <v>5.6220537865612946E-6</v>
      </c>
      <c r="L37" s="18">
        <v>6415121.1600000001</v>
      </c>
      <c r="M37" s="62">
        <v>5.83376880186355E-5</v>
      </c>
      <c r="N37" s="62">
        <v>-0.85050297319715784</v>
      </c>
      <c r="O37" s="62">
        <v>-0.89248685594905275</v>
      </c>
    </row>
    <row r="38" spans="1:15" ht="12.75" customHeight="1" thickBot="1">
      <c r="A38" s="80" t="s">
        <v>40</v>
      </c>
      <c r="B38" s="81"/>
      <c r="C38" s="20">
        <v>2152509978.7975988</v>
      </c>
      <c r="D38" s="63">
        <v>1.1940640532952185E-2</v>
      </c>
      <c r="E38" s="20">
        <v>1860234169.53</v>
      </c>
      <c r="F38" s="63">
        <v>1.5801769682593402E-2</v>
      </c>
      <c r="G38" s="63">
        <v>0.15711775111702431</v>
      </c>
      <c r="H38" s="63">
        <v>-0.1678405241876848</v>
      </c>
      <c r="J38" s="20">
        <v>2118680156.667599</v>
      </c>
      <c r="K38" s="63">
        <v>1.2420039487867598E-2</v>
      </c>
      <c r="L38" s="20">
        <v>1838674838.52</v>
      </c>
      <c r="M38" s="63">
        <v>1.672050089499709E-2</v>
      </c>
      <c r="N38" s="63">
        <v>0.15228647952401575</v>
      </c>
      <c r="O38" s="63">
        <v>-0.17131500933188371</v>
      </c>
    </row>
    <row r="39" spans="1:15" ht="12.75" customHeight="1">
      <c r="A39" s="11" t="s">
        <v>41</v>
      </c>
      <c r="B39" s="12">
        <v>701</v>
      </c>
      <c r="C39" s="14">
        <v>18768505659.440681</v>
      </c>
      <c r="D39" s="68">
        <v>0.10411472263893873</v>
      </c>
      <c r="E39" s="14">
        <v>13314844106.614063</v>
      </c>
      <c r="F39" s="68">
        <v>0.11310301862991258</v>
      </c>
      <c r="G39" s="68">
        <v>0.40959259523868896</v>
      </c>
      <c r="H39" s="68">
        <v>1.3730740912397676E-2</v>
      </c>
      <c r="J39" s="14">
        <v>17793024791.405117</v>
      </c>
      <c r="K39" s="68">
        <v>0.10430553654943678</v>
      </c>
      <c r="L39" s="14">
        <v>12345174372.085499</v>
      </c>
      <c r="M39" s="68">
        <v>0.11226427577782151</v>
      </c>
      <c r="N39" s="68">
        <v>0.44129392223394737</v>
      </c>
      <c r="O39" s="68">
        <v>3.6529250078351172E-2</v>
      </c>
    </row>
    <row r="40" spans="1:15" ht="12.75" customHeight="1">
      <c r="A40" s="33" t="s">
        <v>42</v>
      </c>
      <c r="B40" s="34">
        <v>900</v>
      </c>
      <c r="C40" s="23">
        <v>3380382336.356215</v>
      </c>
      <c r="D40" s="64">
        <v>1.8752029370343773E-2</v>
      </c>
      <c r="E40" s="23">
        <v>2209288316.8699903</v>
      </c>
      <c r="F40" s="64">
        <v>1.8766812112931148E-2</v>
      </c>
      <c r="G40" s="64">
        <v>0.53007749624339318</v>
      </c>
      <c r="H40" s="64">
        <v>0.10037935724084357</v>
      </c>
      <c r="J40" s="23">
        <v>3272911074.5935259</v>
      </c>
      <c r="K40" s="64">
        <v>1.9186324400501911E-2</v>
      </c>
      <c r="L40" s="23">
        <v>2162652340.727767</v>
      </c>
      <c r="M40" s="64">
        <v>1.9666680394567679E-2</v>
      </c>
      <c r="N40" s="64">
        <v>0.51337827766257571</v>
      </c>
      <c r="O40" s="64">
        <v>8.8369850890022139E-2</v>
      </c>
    </row>
    <row r="41" spans="1:15" ht="12.75" customHeight="1">
      <c r="A41" s="33" t="s">
        <v>43</v>
      </c>
      <c r="B41" s="34">
        <v>901</v>
      </c>
      <c r="C41" s="23">
        <v>7719945354.7002029</v>
      </c>
      <c r="D41" s="64">
        <v>4.2824931509029253E-2</v>
      </c>
      <c r="E41" s="23">
        <v>5224751716.9752598</v>
      </c>
      <c r="F41" s="64">
        <v>4.4381683033613381E-2</v>
      </c>
      <c r="G41" s="64">
        <v>0.47757171496169648</v>
      </c>
      <c r="H41" s="64">
        <v>6.2618996736207411E-2</v>
      </c>
      <c r="J41" s="23">
        <v>7161815713.5659704</v>
      </c>
      <c r="K41" s="64">
        <v>4.1983700884434837E-2</v>
      </c>
      <c r="L41" s="23">
        <v>4979698112.3906412</v>
      </c>
      <c r="M41" s="64">
        <v>4.5284269410062604E-2</v>
      </c>
      <c r="N41" s="64">
        <v>0.43820278898950038</v>
      </c>
      <c r="O41" s="64">
        <v>3.4306212865516272E-2</v>
      </c>
    </row>
    <row r="42" spans="1:15" ht="12.75" customHeight="1">
      <c r="A42" s="33" t="s">
        <v>44</v>
      </c>
      <c r="B42" s="34">
        <v>902</v>
      </c>
      <c r="C42" s="23">
        <v>7668177968.3842649</v>
      </c>
      <c r="D42" s="64">
        <v>4.2537761759565709E-2</v>
      </c>
      <c r="E42" s="23">
        <v>5880804072.7688131</v>
      </c>
      <c r="F42" s="64">
        <v>4.9954523483368041E-2</v>
      </c>
      <c r="G42" s="64">
        <v>0.30393359028775069</v>
      </c>
      <c r="H42" s="64">
        <v>-6.2255598498561215E-2</v>
      </c>
      <c r="J42" s="23">
        <v>7358298003.2456217</v>
      </c>
      <c r="K42" s="64">
        <v>4.3135511264500041E-2</v>
      </c>
      <c r="L42" s="23">
        <v>5202823918.9670906</v>
      </c>
      <c r="M42" s="64">
        <v>4.7313325973191225E-2</v>
      </c>
      <c r="N42" s="64">
        <v>0.41428926249467501</v>
      </c>
      <c r="O42" s="64">
        <v>1.7108423225224767E-2</v>
      </c>
    </row>
    <row r="43" spans="1:15" ht="12.75" customHeight="1">
      <c r="A43" s="32" t="s">
        <v>45</v>
      </c>
      <c r="B43" s="22">
        <v>703</v>
      </c>
      <c r="C43" s="23">
        <v>2416206140.7700033</v>
      </c>
      <c r="D43" s="64">
        <v>1.3403444938528271E-2</v>
      </c>
      <c r="E43" s="23">
        <v>2089331195.5299962</v>
      </c>
      <c r="F43" s="64">
        <v>1.7747835666712865E-2</v>
      </c>
      <c r="G43" s="64">
        <v>0.15644955952380224</v>
      </c>
      <c r="H43" s="64">
        <v>-0.16832106470780139</v>
      </c>
      <c r="J43" s="23">
        <v>2416206140.7700033</v>
      </c>
      <c r="K43" s="64">
        <v>1.416418404861655E-2</v>
      </c>
      <c r="L43" s="23">
        <v>2089331195.5299962</v>
      </c>
      <c r="M43" s="64">
        <v>1.899991417347317E-2</v>
      </c>
      <c r="N43" s="64">
        <v>0.15644955952380224</v>
      </c>
      <c r="O43" s="64">
        <v>-0.16832106470780139</v>
      </c>
    </row>
    <row r="44" spans="1:15" ht="12.75" customHeight="1">
      <c r="A44" s="32" t="s">
        <v>46</v>
      </c>
      <c r="B44" s="22">
        <v>740</v>
      </c>
      <c r="C44" s="23">
        <v>5680458221.7647381</v>
      </c>
      <c r="D44" s="64">
        <v>3.1511263760289142E-2</v>
      </c>
      <c r="E44" s="23">
        <v>3822243688.8325858</v>
      </c>
      <c r="F44" s="64">
        <v>3.2468070649911092E-2</v>
      </c>
      <c r="G44" s="64">
        <v>0.48615804857269573</v>
      </c>
      <c r="H44" s="64">
        <v>6.8793993939371134E-2</v>
      </c>
      <c r="J44" s="23">
        <v>5523492523.9251986</v>
      </c>
      <c r="K44" s="64">
        <v>3.2379590209592662E-2</v>
      </c>
      <c r="L44" s="23">
        <v>3622952808.6274738</v>
      </c>
      <c r="M44" s="64">
        <v>3.2946328741817375E-2</v>
      </c>
      <c r="N44" s="64">
        <v>0.52458307234140555</v>
      </c>
      <c r="O44" s="64">
        <v>9.6427955657249598E-2</v>
      </c>
    </row>
    <row r="45" spans="1:15" ht="12.75" customHeight="1">
      <c r="A45" s="32" t="s">
        <v>47</v>
      </c>
      <c r="B45" s="22">
        <v>741</v>
      </c>
      <c r="C45" s="23">
        <v>557924276.23504114</v>
      </c>
      <c r="D45" s="64">
        <v>3.0949790211200552E-3</v>
      </c>
      <c r="E45" s="23">
        <v>426719247.82337147</v>
      </c>
      <c r="F45" s="64">
        <v>3.6247690660031547E-3</v>
      </c>
      <c r="G45" s="64">
        <v>0.30747389315322926</v>
      </c>
      <c r="H45" s="64">
        <v>-5.9709533870385356E-2</v>
      </c>
      <c r="J45" s="23">
        <v>553879167.19449806</v>
      </c>
      <c r="K45" s="64">
        <v>3.2469276244522678E-3</v>
      </c>
      <c r="L45" s="23">
        <v>396294910.04266644</v>
      </c>
      <c r="M45" s="64">
        <v>3.6038179558626287E-3</v>
      </c>
      <c r="N45" s="64">
        <v>0.39764390901428825</v>
      </c>
      <c r="O45" s="64">
        <v>5.1376548107071596E-3</v>
      </c>
    </row>
    <row r="46" spans="1:15" ht="12.75" customHeight="1">
      <c r="A46" s="32" t="s">
        <v>48</v>
      </c>
      <c r="B46" s="22">
        <v>742</v>
      </c>
      <c r="C46" s="23">
        <v>174733380.96024305</v>
      </c>
      <c r="D46" s="64">
        <v>9.693002642055771E-4</v>
      </c>
      <c r="E46" s="23">
        <v>204467044.56132615</v>
      </c>
      <c r="F46" s="64">
        <v>1.7368464673751024E-3</v>
      </c>
      <c r="G46" s="64">
        <v>-0.14542032269735783</v>
      </c>
      <c r="H46" s="64">
        <v>-0.3854155503037453</v>
      </c>
      <c r="J46" s="23">
        <v>171636316.89970005</v>
      </c>
      <c r="K46" s="64">
        <v>1.0061593425216941E-3</v>
      </c>
      <c r="L46" s="23">
        <v>191183763.06361616</v>
      </c>
      <c r="M46" s="64">
        <v>1.7385827088313276E-3</v>
      </c>
      <c r="N46" s="64">
        <v>-0.10224427980011941</v>
      </c>
      <c r="O46" s="64">
        <v>-0.35436481826689636</v>
      </c>
    </row>
    <row r="47" spans="1:15" ht="12.75" customHeight="1">
      <c r="A47" s="32" t="s">
        <v>49</v>
      </c>
      <c r="B47" s="22">
        <v>743</v>
      </c>
      <c r="C47" s="23">
        <v>0</v>
      </c>
      <c r="D47" s="64">
        <v>0</v>
      </c>
      <c r="E47" s="23">
        <v>0</v>
      </c>
      <c r="F47" s="64">
        <v>0</v>
      </c>
      <c r="G47" s="64">
        <v>0</v>
      </c>
      <c r="H47" s="64">
        <v>0</v>
      </c>
      <c r="J47" s="23">
        <v>0</v>
      </c>
      <c r="K47" s="64">
        <v>0</v>
      </c>
      <c r="L47" s="23">
        <v>0</v>
      </c>
      <c r="M47" s="64">
        <v>0</v>
      </c>
      <c r="N47" s="64">
        <v>0</v>
      </c>
      <c r="O47" s="64">
        <v>0</v>
      </c>
    </row>
    <row r="48" spans="1:15" ht="12.75" customHeight="1">
      <c r="A48" s="32" t="s">
        <v>50</v>
      </c>
      <c r="B48" s="22">
        <v>744</v>
      </c>
      <c r="C48" s="23">
        <v>159716327.87464413</v>
      </c>
      <c r="D48" s="64">
        <v>8.8599601264546942E-4</v>
      </c>
      <c r="E48" s="23">
        <v>137870248.8386423</v>
      </c>
      <c r="F48" s="64">
        <v>1.1711396091495844E-3</v>
      </c>
      <c r="G48" s="64">
        <v>0.15845390299954842</v>
      </c>
      <c r="H48" s="64">
        <v>-0.16687960949331293</v>
      </c>
      <c r="J48" s="23">
        <v>156982205.25410113</v>
      </c>
      <c r="K48" s="64">
        <v>9.2025461323767235E-4</v>
      </c>
      <c r="L48" s="23">
        <v>123465982.46791227</v>
      </c>
      <c r="M48" s="64">
        <v>1.1227722417837213E-3</v>
      </c>
      <c r="N48" s="64">
        <v>0.2714611921133776</v>
      </c>
      <c r="O48" s="64">
        <v>-8.5608635661001409E-2</v>
      </c>
    </row>
    <row r="49" spans="1:15" ht="12.75" customHeight="1">
      <c r="A49" s="32" t="s">
        <v>51</v>
      </c>
      <c r="B49" s="22">
        <v>761</v>
      </c>
      <c r="C49" s="23">
        <v>0</v>
      </c>
      <c r="D49" s="64">
        <v>0</v>
      </c>
      <c r="E49" s="23">
        <v>0</v>
      </c>
      <c r="F49" s="64">
        <v>0</v>
      </c>
      <c r="G49" s="64">
        <v>0</v>
      </c>
      <c r="H49" s="64">
        <v>0</v>
      </c>
      <c r="J49" s="23">
        <v>0</v>
      </c>
      <c r="K49" s="64">
        <v>0</v>
      </c>
      <c r="L49" s="23">
        <v>0</v>
      </c>
      <c r="M49" s="64">
        <v>0</v>
      </c>
      <c r="N49" s="64">
        <v>0</v>
      </c>
      <c r="O49" s="64">
        <v>0</v>
      </c>
    </row>
    <row r="50" spans="1:15" ht="12.75" customHeight="1" thickBot="1">
      <c r="A50" s="80" t="s">
        <v>52</v>
      </c>
      <c r="B50" s="81"/>
      <c r="C50" s="20">
        <v>27757544007.045349</v>
      </c>
      <c r="D50" s="63">
        <v>0.15397970663572721</v>
      </c>
      <c r="E50" s="20">
        <v>19995475532.199986</v>
      </c>
      <c r="F50" s="63">
        <v>0.16985168008906437</v>
      </c>
      <c r="G50" s="63">
        <v>0.38819124168092989</v>
      </c>
      <c r="H50" s="63">
        <v>-1.6603799489897098E-3</v>
      </c>
      <c r="J50" s="20">
        <v>26615221145.44862</v>
      </c>
      <c r="K50" s="63">
        <v>0.15602265238785765</v>
      </c>
      <c r="L50" s="20">
        <v>18768403031.817165</v>
      </c>
      <c r="M50" s="63">
        <v>0.17067569159958976</v>
      </c>
      <c r="N50" s="63">
        <v>0.41808661612440456</v>
      </c>
      <c r="O50" s="63">
        <v>1.9839349963613362E-2</v>
      </c>
    </row>
    <row r="51" spans="1:15" ht="12.75" customHeight="1">
      <c r="A51" s="11" t="s">
        <v>53</v>
      </c>
      <c r="B51" s="12">
        <v>723</v>
      </c>
      <c r="C51" s="13">
        <v>116948447.24079998</v>
      </c>
      <c r="D51" s="61">
        <v>6.4874931272995684E-4</v>
      </c>
      <c r="E51" s="13">
        <v>114217232.70697245</v>
      </c>
      <c r="F51" s="61">
        <v>9.7021892973547287E-4</v>
      </c>
      <c r="G51" s="61">
        <v>2.391245584485957E-2</v>
      </c>
      <c r="H51" s="61">
        <v>-0.26363721262505613</v>
      </c>
      <c r="J51" s="13">
        <v>115782368.03079997</v>
      </c>
      <c r="K51" s="61">
        <v>6.7873462561860711E-4</v>
      </c>
      <c r="L51" s="13">
        <v>112338592.26417944</v>
      </c>
      <c r="M51" s="61">
        <v>1.0215822249505884E-3</v>
      </c>
      <c r="N51" s="61">
        <v>3.0655322424924414E-2</v>
      </c>
      <c r="O51" s="61">
        <v>-0.2587879738044413</v>
      </c>
    </row>
    <row r="52" spans="1:15" ht="12.75" customHeight="1">
      <c r="A52" s="32" t="s">
        <v>54</v>
      </c>
      <c r="B52" s="22">
        <v>724</v>
      </c>
      <c r="C52" s="23">
        <v>563460867.5516721</v>
      </c>
      <c r="D52" s="64">
        <v>3.1256922105319272E-3</v>
      </c>
      <c r="E52" s="23">
        <v>522137530.74605054</v>
      </c>
      <c r="F52" s="64">
        <v>4.4353002103878743E-3</v>
      </c>
      <c r="G52" s="64">
        <v>7.914262885216683E-2</v>
      </c>
      <c r="H52" s="64">
        <v>-0.22391756285352982</v>
      </c>
      <c r="J52" s="23">
        <v>541248321.43157411</v>
      </c>
      <c r="K52" s="64">
        <v>3.172883601031845E-3</v>
      </c>
      <c r="L52" s="23">
        <v>506437931.60215354</v>
      </c>
      <c r="M52" s="64">
        <v>4.6054341481228545E-3</v>
      </c>
      <c r="N52" s="64">
        <v>6.8735747575809247E-2</v>
      </c>
      <c r="O52" s="64">
        <v>-0.23140183561610272</v>
      </c>
    </row>
    <row r="53" spans="1:15" ht="12.75" customHeight="1">
      <c r="A53" s="32" t="s">
        <v>55</v>
      </c>
      <c r="B53" s="22">
        <v>765</v>
      </c>
      <c r="C53" s="23">
        <v>2652360090.9834061</v>
      </c>
      <c r="D53" s="64">
        <v>1.4713464152241789E-2</v>
      </c>
      <c r="E53" s="23">
        <v>1874238863.6164885</v>
      </c>
      <c r="F53" s="64">
        <v>1.5920732635782128E-2</v>
      </c>
      <c r="G53" s="64">
        <v>0.41516652037909019</v>
      </c>
      <c r="H53" s="64">
        <v>1.7739317065149418E-2</v>
      </c>
      <c r="J53" s="23">
        <v>2512455793.4634061</v>
      </c>
      <c r="K53" s="64">
        <v>1.4728414795472577E-2</v>
      </c>
      <c r="L53" s="23">
        <v>1784904085.6152744</v>
      </c>
      <c r="M53" s="64">
        <v>1.6231521602284398E-2</v>
      </c>
      <c r="N53" s="64">
        <v>0.40761389573341544</v>
      </c>
      <c r="O53" s="64">
        <v>1.2307727963621229E-2</v>
      </c>
    </row>
    <row r="54" spans="1:15" ht="12.75" customHeight="1">
      <c r="A54" s="32" t="s">
        <v>56</v>
      </c>
      <c r="B54" s="22">
        <v>766</v>
      </c>
      <c r="C54" s="23">
        <v>179853029.62000006</v>
      </c>
      <c r="D54" s="64">
        <v>9.9770054336958697E-4</v>
      </c>
      <c r="E54" s="23">
        <v>162189693.78709197</v>
      </c>
      <c r="F54" s="64">
        <v>1.3777212719200327E-3</v>
      </c>
      <c r="G54" s="64">
        <v>0.10890541452094316</v>
      </c>
      <c r="H54" s="64">
        <v>-0.20251318624887227</v>
      </c>
      <c r="J54" s="23">
        <v>180087722.26000005</v>
      </c>
      <c r="K54" s="64">
        <v>1.0557028226796433E-3</v>
      </c>
      <c r="L54" s="23">
        <v>160963552.66709197</v>
      </c>
      <c r="M54" s="64">
        <v>1.463766822739793E-3</v>
      </c>
      <c r="N54" s="64">
        <v>0.1188105585148278</v>
      </c>
      <c r="O54" s="64">
        <v>-0.19538974576423751</v>
      </c>
    </row>
    <row r="55" spans="1:15" ht="12.75" customHeight="1">
      <c r="A55" s="32" t="s">
        <v>57</v>
      </c>
      <c r="B55" s="22">
        <v>767</v>
      </c>
      <c r="C55" s="23">
        <v>1313763585.3905149</v>
      </c>
      <c r="D55" s="64">
        <v>7.2878541205153875E-3</v>
      </c>
      <c r="E55" s="23">
        <v>1109724743.1646597</v>
      </c>
      <c r="F55" s="64">
        <v>9.4265631122094455E-3</v>
      </c>
      <c r="G55" s="64">
        <v>0.18386437130705668</v>
      </c>
      <c r="H55" s="64">
        <v>-0.14860527054508688</v>
      </c>
      <c r="J55" s="23">
        <v>1201978274.9015</v>
      </c>
      <c r="K55" s="64">
        <v>7.0461875006732153E-3</v>
      </c>
      <c r="L55" s="23">
        <v>1007863545.5483998</v>
      </c>
      <c r="M55" s="64">
        <v>9.1652873919466828E-3</v>
      </c>
      <c r="N55" s="64">
        <v>0.19260020883826923</v>
      </c>
      <c r="O55" s="64">
        <v>-0.14232275524036742</v>
      </c>
    </row>
    <row r="56" spans="1:15" ht="12.75" customHeight="1">
      <c r="A56" s="32" t="s">
        <v>58</v>
      </c>
      <c r="B56" s="22">
        <v>768</v>
      </c>
      <c r="C56" s="23">
        <v>2783859141.1275263</v>
      </c>
      <c r="D56" s="64">
        <v>1.5442930172683982E-2</v>
      </c>
      <c r="E56" s="23">
        <v>2161225504.9842634</v>
      </c>
      <c r="F56" s="64">
        <v>1.8358542285316942E-2</v>
      </c>
      <c r="G56" s="64">
        <v>0.28809285967953469</v>
      </c>
      <c r="H56" s="64">
        <v>-7.3647709687497565E-2</v>
      </c>
      <c r="J56" s="23">
        <v>2766580456.1175265</v>
      </c>
      <c r="K56" s="64">
        <v>1.6218133918518292E-2</v>
      </c>
      <c r="L56" s="23">
        <v>2143270606.0831795</v>
      </c>
      <c r="M56" s="64">
        <v>1.9490427201408048E-2</v>
      </c>
      <c r="N56" s="64">
        <v>0.29082181609043012</v>
      </c>
      <c r="O56" s="64">
        <v>-7.168513765521034E-2</v>
      </c>
    </row>
    <row r="57" spans="1:15" ht="12.75" customHeight="1">
      <c r="A57" s="32" t="s">
        <v>59</v>
      </c>
      <c r="B57" s="22">
        <v>773</v>
      </c>
      <c r="C57" s="23">
        <v>11011923.696599999</v>
      </c>
      <c r="D57" s="64">
        <v>6.1086556500355527E-5</v>
      </c>
      <c r="E57" s="23">
        <v>12545895.759199999</v>
      </c>
      <c r="F57" s="64">
        <v>1.0657118254031004E-4</v>
      </c>
      <c r="G57" s="64">
        <v>-0.12226883532609667</v>
      </c>
      <c r="H57" s="64">
        <v>-0.36876579311477653</v>
      </c>
      <c r="J57" s="23">
        <v>9023841.3599999994</v>
      </c>
      <c r="K57" s="64">
        <v>5.2899190881050288E-5</v>
      </c>
      <c r="L57" s="23">
        <v>10280374.51</v>
      </c>
      <c r="M57" s="64">
        <v>9.3487444106061558E-5</v>
      </c>
      <c r="N57" s="64">
        <v>-0.1222263983454821</v>
      </c>
      <c r="O57" s="64">
        <v>-0.36873527389103355</v>
      </c>
    </row>
    <row r="58" spans="1:15" ht="12.75" customHeight="1">
      <c r="A58" s="32" t="s">
        <v>60</v>
      </c>
      <c r="B58" s="22">
        <v>774</v>
      </c>
      <c r="C58" s="23">
        <v>0</v>
      </c>
      <c r="D58" s="64">
        <v>0</v>
      </c>
      <c r="E58" s="23">
        <v>0</v>
      </c>
      <c r="F58" s="64">
        <v>0</v>
      </c>
      <c r="G58" s="64">
        <v>0</v>
      </c>
      <c r="H58" s="64">
        <v>0</v>
      </c>
      <c r="J58" s="23">
        <v>0</v>
      </c>
      <c r="K58" s="64">
        <v>0</v>
      </c>
      <c r="L58" s="23">
        <v>0</v>
      </c>
      <c r="M58" s="64">
        <v>0</v>
      </c>
      <c r="N58" s="64">
        <v>0</v>
      </c>
      <c r="O58" s="64">
        <v>0</v>
      </c>
    </row>
    <row r="59" spans="1:15" ht="12.75" customHeight="1">
      <c r="A59" s="32" t="s">
        <v>61</v>
      </c>
      <c r="B59" s="22">
        <v>775</v>
      </c>
      <c r="C59" s="23">
        <v>55671172.149999999</v>
      </c>
      <c r="D59" s="64">
        <v>3.0882526038860953E-4</v>
      </c>
      <c r="E59" s="23">
        <v>89520151.629999995</v>
      </c>
      <c r="F59" s="64">
        <v>7.6042943473374647E-4</v>
      </c>
      <c r="G59" s="64">
        <v>-0.3781157523046077</v>
      </c>
      <c r="H59" s="64">
        <v>-0.55276213757972514</v>
      </c>
      <c r="J59" s="23">
        <v>0</v>
      </c>
      <c r="K59" s="64">
        <v>0</v>
      </c>
      <c r="L59" s="23">
        <v>72938.89</v>
      </c>
      <c r="M59" s="64">
        <v>6.6329007716598963E-7</v>
      </c>
      <c r="N59" s="64">
        <v>-1</v>
      </c>
      <c r="O59" s="64">
        <v>-1</v>
      </c>
    </row>
    <row r="60" spans="1:15" ht="12.75" customHeight="1">
      <c r="A60" s="32" t="s">
        <v>62</v>
      </c>
      <c r="B60" s="22">
        <v>776</v>
      </c>
      <c r="C60" s="23">
        <v>390557441.01799989</v>
      </c>
      <c r="D60" s="64">
        <v>2.1665432711585691E-3</v>
      </c>
      <c r="E60" s="23">
        <v>206465937.05340004</v>
      </c>
      <c r="F60" s="64">
        <v>1.7538260709633953E-3</v>
      </c>
      <c r="G60" s="64">
        <v>0.89163135862448195</v>
      </c>
      <c r="H60" s="64">
        <v>0.36039651824845875</v>
      </c>
      <c r="J60" s="23">
        <v>322711648.8499999</v>
      </c>
      <c r="K60" s="64">
        <v>1.8917869265439545E-3</v>
      </c>
      <c r="L60" s="23">
        <v>166814030.19000003</v>
      </c>
      <c r="M60" s="64">
        <v>1.5169697668431044E-3</v>
      </c>
      <c r="N60" s="64">
        <v>0.93455939217123141</v>
      </c>
      <c r="O60" s="64">
        <v>0.39126889045036406</v>
      </c>
    </row>
    <row r="61" spans="1:15" ht="12.75" customHeight="1">
      <c r="A61" s="32" t="s">
        <v>63</v>
      </c>
      <c r="B61" s="22">
        <v>777</v>
      </c>
      <c r="C61" s="23">
        <v>11496010499.134382</v>
      </c>
      <c r="D61" s="64">
        <v>6.3771936151435324E-2</v>
      </c>
      <c r="E61" s="23">
        <v>8373251338.1615114</v>
      </c>
      <c r="F61" s="64">
        <v>7.1126630887295608E-2</v>
      </c>
      <c r="G61" s="64">
        <v>0.37294463462964966</v>
      </c>
      <c r="H61" s="64">
        <v>-1.2625217813988066E-2</v>
      </c>
      <c r="J61" s="23">
        <v>9461752854.7799816</v>
      </c>
      <c r="K61" s="64">
        <v>5.5466297596163498E-2</v>
      </c>
      <c r="L61" s="23">
        <v>6989203852.3000116</v>
      </c>
      <c r="M61" s="64">
        <v>6.3558268607061416E-2</v>
      </c>
      <c r="N61" s="64">
        <v>0.3537669031740005</v>
      </c>
      <c r="O61" s="64">
        <v>-2.6417185779215813E-2</v>
      </c>
    </row>
    <row r="62" spans="1:15" ht="12.75" customHeight="1">
      <c r="A62" s="32" t="s">
        <v>64</v>
      </c>
      <c r="B62" s="22">
        <v>778</v>
      </c>
      <c r="C62" s="23">
        <v>56997902.178800002</v>
      </c>
      <c r="D62" s="64">
        <v>3.1618504339273919E-4</v>
      </c>
      <c r="E62" s="23">
        <v>42002249.039499998</v>
      </c>
      <c r="F62" s="64">
        <v>3.5678834221220624E-4</v>
      </c>
      <c r="G62" s="64">
        <v>0.35702024253981501</v>
      </c>
      <c r="H62" s="64">
        <v>-2.4077495476580446E-2</v>
      </c>
      <c r="J62" s="23">
        <v>45735012.640000001</v>
      </c>
      <c r="K62" s="64">
        <v>2.6810590601856587E-4</v>
      </c>
      <c r="L62" s="23">
        <v>34657350.640000001</v>
      </c>
      <c r="M62" s="64">
        <v>3.1516625466022804E-4</v>
      </c>
      <c r="N62" s="64">
        <v>0.31963383800072265</v>
      </c>
      <c r="O62" s="64">
        <v>-5.0964517798833042E-2</v>
      </c>
    </row>
    <row r="63" spans="1:15" ht="12.75" customHeight="1">
      <c r="A63" s="32" t="s">
        <v>65</v>
      </c>
      <c r="B63" s="22">
        <v>779</v>
      </c>
      <c r="C63" s="23">
        <v>2643887625.203949</v>
      </c>
      <c r="D63" s="64">
        <v>1.4666464756514598E-2</v>
      </c>
      <c r="E63" s="23">
        <v>1512776119.4658997</v>
      </c>
      <c r="F63" s="64">
        <v>1.2850285309600126E-2</v>
      </c>
      <c r="G63" s="64">
        <v>0.74770581792195334</v>
      </c>
      <c r="H63" s="64">
        <v>0.25689019627612608</v>
      </c>
      <c r="J63" s="23">
        <v>2172889865.3699989</v>
      </c>
      <c r="K63" s="64">
        <v>1.2737825407837982E-2</v>
      </c>
      <c r="L63" s="23">
        <v>1233515332.2799997</v>
      </c>
      <c r="M63" s="64">
        <v>1.1217314657975085E-2</v>
      </c>
      <c r="N63" s="64">
        <v>0.76154264848389208</v>
      </c>
      <c r="O63" s="64">
        <v>0.26684117114986838</v>
      </c>
    </row>
    <row r="64" spans="1:15" ht="12.75" customHeight="1">
      <c r="A64" s="32" t="s">
        <v>66</v>
      </c>
      <c r="B64" s="22">
        <v>780</v>
      </c>
      <c r="C64" s="23">
        <v>4113152.1399999997</v>
      </c>
      <c r="D64" s="64">
        <v>2.2816930766805605E-5</v>
      </c>
      <c r="E64" s="23">
        <v>2580253.9700000002</v>
      </c>
      <c r="F64" s="64">
        <v>2.1917981953228352E-5</v>
      </c>
      <c r="G64" s="64">
        <v>0.59408809668452878</v>
      </c>
      <c r="H64" s="64">
        <v>0.14641358984863628</v>
      </c>
      <c r="J64" s="23">
        <v>4008795.5999999996</v>
      </c>
      <c r="K64" s="64">
        <v>2.350019633407147E-5</v>
      </c>
      <c r="L64" s="23">
        <v>763027.72</v>
      </c>
      <c r="M64" s="64">
        <v>6.9388047347387525E-6</v>
      </c>
      <c r="N64" s="64">
        <v>4.2538007400307816</v>
      </c>
      <c r="O64" s="64">
        <v>2.7783536425967501</v>
      </c>
    </row>
    <row r="65" spans="1:15" ht="12.75" customHeight="1">
      <c r="A65" s="32" t="s">
        <v>67</v>
      </c>
      <c r="B65" s="22">
        <v>781</v>
      </c>
      <c r="C65" s="23">
        <v>298020.09000000003</v>
      </c>
      <c r="D65" s="64">
        <v>1.6532098811806112E-6</v>
      </c>
      <c r="E65" s="23">
        <v>451921.88380000001</v>
      </c>
      <c r="F65" s="64">
        <v>3.838852999961612E-6</v>
      </c>
      <c r="G65" s="64">
        <v>-0.34054954919622771</v>
      </c>
      <c r="H65" s="64">
        <v>-0.52574581028135758</v>
      </c>
      <c r="J65" s="23">
        <v>0</v>
      </c>
      <c r="K65" s="64">
        <v>0</v>
      </c>
      <c r="L65" s="23">
        <v>0</v>
      </c>
      <c r="M65" s="64">
        <v>0</v>
      </c>
      <c r="N65" s="64">
        <v>0</v>
      </c>
      <c r="O65" s="64">
        <v>0</v>
      </c>
    </row>
    <row r="66" spans="1:15" ht="12.75" customHeight="1">
      <c r="A66" s="32" t="s">
        <v>68</v>
      </c>
      <c r="B66" s="22">
        <v>782</v>
      </c>
      <c r="C66" s="23">
        <v>64194683.124799997</v>
      </c>
      <c r="D66" s="64">
        <v>3.5610781964792233E-4</v>
      </c>
      <c r="E66" s="23">
        <v>39757308.689999998</v>
      </c>
      <c r="F66" s="64">
        <v>3.3771868370629756E-4</v>
      </c>
      <c r="G66" s="64">
        <v>0.61466369932999609</v>
      </c>
      <c r="H66" s="64">
        <v>0.16121085892124842</v>
      </c>
      <c r="J66" s="23">
        <v>39449715.890000001</v>
      </c>
      <c r="K66" s="64">
        <v>2.3126049847448923E-4</v>
      </c>
      <c r="L66" s="23">
        <v>25283615.949999999</v>
      </c>
      <c r="M66" s="64">
        <v>2.2992359185217576E-4</v>
      </c>
      <c r="N66" s="64">
        <v>0.56028773605857607</v>
      </c>
      <c r="O66" s="64">
        <v>0.12210552755021653</v>
      </c>
    </row>
    <row r="67" spans="1:15" ht="12.75" customHeight="1">
      <c r="A67" s="32" t="s">
        <v>69</v>
      </c>
      <c r="B67" s="22">
        <v>783</v>
      </c>
      <c r="C67" s="23">
        <v>379119445.76440001</v>
      </c>
      <c r="D67" s="64">
        <v>2.1030931635696872E-3</v>
      </c>
      <c r="E67" s="23">
        <v>175768543.32700002</v>
      </c>
      <c r="F67" s="64">
        <v>1.4930668861974164E-3</v>
      </c>
      <c r="G67" s="64">
        <v>1.1569243198373993</v>
      </c>
      <c r="H67" s="64">
        <v>0.55118613436706165</v>
      </c>
      <c r="J67" s="23">
        <v>310858941.48000002</v>
      </c>
      <c r="K67" s="64">
        <v>1.8223044739376672E-3</v>
      </c>
      <c r="L67" s="23">
        <v>143088667.71000001</v>
      </c>
      <c r="M67" s="64">
        <v>1.3012165861990023E-3</v>
      </c>
      <c r="N67" s="64">
        <v>1.1724916896285777</v>
      </c>
      <c r="O67" s="64">
        <v>0.56238165381415151</v>
      </c>
    </row>
    <row r="68" spans="1:15" ht="12.75" customHeight="1" thickBot="1">
      <c r="A68" s="80" t="s">
        <v>70</v>
      </c>
      <c r="B68" s="81"/>
      <c r="C68" s="20">
        <v>22712107026.414845</v>
      </c>
      <c r="D68" s="63">
        <v>0.1259911026753284</v>
      </c>
      <c r="E68" s="20">
        <v>16398853287.985838</v>
      </c>
      <c r="F68" s="63">
        <v>0.1393001520775542</v>
      </c>
      <c r="G68" s="63">
        <v>0.38498141470990754</v>
      </c>
      <c r="H68" s="63">
        <v>-3.9687776268194641E-3</v>
      </c>
      <c r="J68" s="20">
        <v>19684563612.174782</v>
      </c>
      <c r="K68" s="63">
        <v>0.11539403746018542</v>
      </c>
      <c r="L68" s="20">
        <v>14319457503.970287</v>
      </c>
      <c r="M68" s="63">
        <v>0.13021796839496133</v>
      </c>
      <c r="N68" s="63">
        <v>0.37467244179585268</v>
      </c>
      <c r="O68" s="63">
        <v>-1.1382638046851801E-2</v>
      </c>
    </row>
    <row r="69" spans="1:15" ht="12.75" customHeight="1">
      <c r="A69" s="11" t="s">
        <v>71</v>
      </c>
      <c r="B69" s="12">
        <v>714</v>
      </c>
      <c r="C69" s="13">
        <v>0</v>
      </c>
      <c r="D69" s="61">
        <v>0</v>
      </c>
      <c r="E69" s="13">
        <v>0</v>
      </c>
      <c r="F69" s="61">
        <v>0</v>
      </c>
      <c r="G69" s="61">
        <v>0</v>
      </c>
      <c r="H69" s="61">
        <v>0</v>
      </c>
      <c r="J69" s="13">
        <v>0</v>
      </c>
      <c r="K69" s="61">
        <v>0</v>
      </c>
      <c r="L69" s="13">
        <v>0</v>
      </c>
      <c r="M69" s="61">
        <v>0</v>
      </c>
      <c r="N69" s="61">
        <v>0</v>
      </c>
      <c r="O69" s="61">
        <v>0</v>
      </c>
    </row>
    <row r="70" spans="1:15" ht="12.75" customHeight="1">
      <c r="A70" s="32" t="s">
        <v>72</v>
      </c>
      <c r="B70" s="22">
        <v>715</v>
      </c>
      <c r="C70" s="23">
        <v>34059480582.560928</v>
      </c>
      <c r="D70" s="64">
        <v>0.18893850359876371</v>
      </c>
      <c r="E70" s="23">
        <v>21705712325.29977</v>
      </c>
      <c r="F70" s="64">
        <v>0.18437929620853816</v>
      </c>
      <c r="G70" s="64">
        <v>0.56914825333153596</v>
      </c>
      <c r="H70" s="64">
        <v>0.12847770825712757</v>
      </c>
      <c r="J70" s="23">
        <v>31551353103.985596</v>
      </c>
      <c r="K70" s="64">
        <v>0.18495904170052394</v>
      </c>
      <c r="L70" s="23">
        <v>19213746854.005466</v>
      </c>
      <c r="M70" s="64">
        <v>0.17472554947629551</v>
      </c>
      <c r="N70" s="64">
        <v>0.64212390970520783</v>
      </c>
      <c r="O70" s="64">
        <v>0.18095930219720091</v>
      </c>
    </row>
    <row r="71" spans="1:15" ht="12.75" customHeight="1">
      <c r="A71" s="32" t="s">
        <v>73</v>
      </c>
      <c r="B71" s="22">
        <v>903</v>
      </c>
      <c r="C71" s="23">
        <v>478284245.59491599</v>
      </c>
      <c r="D71" s="64">
        <v>2.6531910678589798E-3</v>
      </c>
      <c r="E71" s="23">
        <v>468322952.34105432</v>
      </c>
      <c r="F71" s="64">
        <v>3.9781719695188957E-3</v>
      </c>
      <c r="G71" s="64">
        <v>2.1270136780755955E-2</v>
      </c>
      <c r="H71" s="64">
        <v>-0.2655374780433255</v>
      </c>
      <c r="J71" s="23">
        <v>251846354.663156</v>
      </c>
      <c r="K71" s="64">
        <v>1.476363319847079E-3</v>
      </c>
      <c r="L71" s="23">
        <v>231491412.9669143</v>
      </c>
      <c r="M71" s="64">
        <v>2.1051315309307361E-3</v>
      </c>
      <c r="N71" s="64">
        <v>8.7929575595751874E-2</v>
      </c>
      <c r="O71" s="64">
        <v>-0.21759829155285737</v>
      </c>
    </row>
    <row r="72" spans="1:15" ht="12.75" customHeight="1">
      <c r="A72" s="16" t="s">
        <v>74</v>
      </c>
      <c r="B72" s="17">
        <v>716</v>
      </c>
      <c r="C72" s="18">
        <v>9067719977.8047543</v>
      </c>
      <c r="D72" s="62">
        <v>5.0301455405525351E-2</v>
      </c>
      <c r="E72" s="18">
        <v>2960118593.8647323</v>
      </c>
      <c r="F72" s="62">
        <v>2.5144744150802673E-2</v>
      </c>
      <c r="G72" s="62">
        <v>2.063296178943268</v>
      </c>
      <c r="H72" s="62">
        <v>1.2030177482511815</v>
      </c>
      <c r="J72" s="18">
        <v>9052398271.2847538</v>
      </c>
      <c r="K72" s="62">
        <v>5.3066596029341308E-2</v>
      </c>
      <c r="L72" s="18">
        <v>2934123572.4247322</v>
      </c>
      <c r="M72" s="62">
        <v>2.6682268550675087E-2</v>
      </c>
      <c r="N72" s="62">
        <v>2.0852137095929932</v>
      </c>
      <c r="O72" s="62">
        <v>1.2187800860071869</v>
      </c>
    </row>
    <row r="73" spans="1:15" ht="12.75" customHeight="1" thickBot="1">
      <c r="A73" s="80" t="s">
        <v>75</v>
      </c>
      <c r="B73" s="81"/>
      <c r="C73" s="20">
        <v>43605484805.960594</v>
      </c>
      <c r="D73" s="63">
        <v>0.24189315007214801</v>
      </c>
      <c r="E73" s="20">
        <v>25134153871.505554</v>
      </c>
      <c r="F73" s="63">
        <v>0.21350221232885969</v>
      </c>
      <c r="G73" s="63">
        <v>0.73490959866350947</v>
      </c>
      <c r="H73" s="63">
        <v>0.24768759342934876</v>
      </c>
      <c r="J73" s="20">
        <v>40855597729.933502</v>
      </c>
      <c r="K73" s="63">
        <v>0.23950200104971231</v>
      </c>
      <c r="L73" s="20">
        <v>22379361839.397114</v>
      </c>
      <c r="M73" s="63">
        <v>0.20351294955790133</v>
      </c>
      <c r="N73" s="63">
        <v>0.82559261622958435</v>
      </c>
      <c r="O73" s="63">
        <v>0.31290371537546502</v>
      </c>
    </row>
    <row r="74" spans="1:15" ht="12.75" customHeight="1">
      <c r="A74" s="21" t="s">
        <v>76</v>
      </c>
      <c r="B74" s="22">
        <v>728</v>
      </c>
      <c r="C74" s="23">
        <v>862900061.88919997</v>
      </c>
      <c r="D74" s="64">
        <v>4.7867743036604888E-3</v>
      </c>
      <c r="E74" s="23">
        <v>856763193.7700001</v>
      </c>
      <c r="F74" s="64">
        <v>7.2777797990331728E-3</v>
      </c>
      <c r="G74" s="64">
        <v>7.1628521904587572E-3</v>
      </c>
      <c r="H74" s="64">
        <v>-0.27568295419600242</v>
      </c>
      <c r="J74" s="23">
        <v>862676858.2191999</v>
      </c>
      <c r="K74" s="64">
        <v>5.0571487209303302E-3</v>
      </c>
      <c r="L74" s="23">
        <v>854280128.05000007</v>
      </c>
      <c r="M74" s="64">
        <v>7.7686338804395846E-3</v>
      </c>
      <c r="N74" s="64">
        <v>9.8290126312154946E-3</v>
      </c>
      <c r="O74" s="64">
        <v>-0.27376554287578891</v>
      </c>
    </row>
    <row r="75" spans="1:15" ht="12.75" customHeight="1" thickBot="1">
      <c r="A75" s="82" t="s">
        <v>77</v>
      </c>
      <c r="B75" s="83"/>
      <c r="C75" s="31">
        <v>862900061.88919997</v>
      </c>
      <c r="D75" s="67">
        <v>4.7867743036604888E-3</v>
      </c>
      <c r="E75" s="31">
        <v>856763193.7700001</v>
      </c>
      <c r="F75" s="67">
        <v>7.2777797990331728E-3</v>
      </c>
      <c r="G75" s="67">
        <v>7.1628521904587572E-3</v>
      </c>
      <c r="H75" s="67">
        <v>-0.27568295419600242</v>
      </c>
      <c r="J75" s="31">
        <v>862676858.2191999</v>
      </c>
      <c r="K75" s="67">
        <v>5.0571487209303302E-3</v>
      </c>
      <c r="L75" s="31">
        <v>854280128.05000007</v>
      </c>
      <c r="M75" s="67">
        <v>7.7686338804395846E-3</v>
      </c>
      <c r="N75" s="67">
        <v>9.8290126312154946E-3</v>
      </c>
      <c r="O75" s="67">
        <v>-0.27376554287578891</v>
      </c>
    </row>
    <row r="76" spans="1:15" ht="12.75" customHeight="1">
      <c r="A76" s="21" t="s">
        <v>78</v>
      </c>
      <c r="B76" s="22">
        <v>735</v>
      </c>
      <c r="C76" s="23">
        <v>342568914.14999986</v>
      </c>
      <c r="D76" s="64">
        <v>1.9003360272057237E-3</v>
      </c>
      <c r="E76" s="23">
        <v>165009975.91999999</v>
      </c>
      <c r="F76" s="64">
        <v>1.4016781744617193E-3</v>
      </c>
      <c r="G76" s="64">
        <v>1.07604971905507</v>
      </c>
      <c r="H76" s="64">
        <v>0.49302389000724189</v>
      </c>
      <c r="J76" s="23">
        <v>342405044.54999983</v>
      </c>
      <c r="K76" s="64">
        <v>2.0072327391053527E-3</v>
      </c>
      <c r="L76" s="23">
        <v>162801270.19</v>
      </c>
      <c r="M76" s="64">
        <v>1.4804786180190872E-3</v>
      </c>
      <c r="N76" s="64">
        <v>1.1032086798241205</v>
      </c>
      <c r="O76" s="64">
        <v>0.51255568487890724</v>
      </c>
    </row>
    <row r="77" spans="1:15" ht="12.75" customHeight="1" thickBot="1">
      <c r="A77" s="82" t="s">
        <v>79</v>
      </c>
      <c r="B77" s="83"/>
      <c r="C77" s="31">
        <v>342568914.14999986</v>
      </c>
      <c r="D77" s="67">
        <v>1.9003360272057237E-3</v>
      </c>
      <c r="E77" s="31">
        <v>165009975.91999999</v>
      </c>
      <c r="F77" s="67">
        <v>1.4016781744617193E-3</v>
      </c>
      <c r="G77" s="67">
        <v>1.07604971905507</v>
      </c>
      <c r="H77" s="67">
        <v>0.49302389000724189</v>
      </c>
      <c r="J77" s="31">
        <v>342405044.54999983</v>
      </c>
      <c r="K77" s="67">
        <v>2.0072327391053527E-3</v>
      </c>
      <c r="L77" s="31">
        <v>162801270.19</v>
      </c>
      <c r="M77" s="67">
        <v>1.4804786180190872E-3</v>
      </c>
      <c r="N77" s="67">
        <v>1.1032086798241205</v>
      </c>
      <c r="O77" s="67">
        <v>0.51255568487890724</v>
      </c>
    </row>
    <row r="78" spans="1:15" ht="12.75" customHeight="1">
      <c r="A78" s="11" t="s">
        <v>80</v>
      </c>
      <c r="B78" s="12">
        <v>719</v>
      </c>
      <c r="C78" s="13">
        <v>1058119923.2855005</v>
      </c>
      <c r="D78" s="61">
        <v>5.8697194294842995E-3</v>
      </c>
      <c r="E78" s="13">
        <v>809333267.06908202</v>
      </c>
      <c r="F78" s="61">
        <v>6.8748860182036575E-3</v>
      </c>
      <c r="G78" s="61">
        <v>0.30739704685237279</v>
      </c>
      <c r="H78" s="61">
        <v>-5.9764799099336408E-2</v>
      </c>
      <c r="J78" s="13">
        <v>1058891602.4355005</v>
      </c>
      <c r="K78" s="61">
        <v>6.2073907070078144E-3</v>
      </c>
      <c r="L78" s="13">
        <v>801952663.95908213</v>
      </c>
      <c r="M78" s="61">
        <v>7.292779535867498E-3</v>
      </c>
      <c r="N78" s="61">
        <v>0.32039165155704019</v>
      </c>
      <c r="O78" s="61">
        <v>-5.0419524230823409E-2</v>
      </c>
    </row>
    <row r="79" spans="1:15" ht="12.75" customHeight="1">
      <c r="A79" s="32" t="s">
        <v>81</v>
      </c>
      <c r="B79" s="22">
        <v>720</v>
      </c>
      <c r="C79" s="23">
        <v>1397078520.2865698</v>
      </c>
      <c r="D79" s="64">
        <v>7.7500279075915458E-3</v>
      </c>
      <c r="E79" s="23">
        <v>1027418488.8996251</v>
      </c>
      <c r="F79" s="64">
        <v>8.7274121694753647E-3</v>
      </c>
      <c r="G79" s="64">
        <v>0.35979499627542633</v>
      </c>
      <c r="H79" s="64">
        <v>-2.20819875761048E-2</v>
      </c>
      <c r="J79" s="23">
        <v>1345922799.9565697</v>
      </c>
      <c r="K79" s="64">
        <v>7.890013162427786E-3</v>
      </c>
      <c r="L79" s="23">
        <v>991507040.62962496</v>
      </c>
      <c r="M79" s="64">
        <v>9.0165449664759891E-3</v>
      </c>
      <c r="N79" s="64">
        <v>0.35745158108195008</v>
      </c>
      <c r="O79" s="64">
        <v>-2.3767291562783122E-2</v>
      </c>
    </row>
    <row r="80" spans="1:15" ht="12.75" customHeight="1">
      <c r="A80" s="32" t="s">
        <v>82</v>
      </c>
      <c r="B80" s="22">
        <v>721</v>
      </c>
      <c r="C80" s="23">
        <v>482849.79999999993</v>
      </c>
      <c r="D80" s="64">
        <v>2.6785176143194966E-6</v>
      </c>
      <c r="E80" s="23">
        <v>275500.49</v>
      </c>
      <c r="F80" s="64">
        <v>2.3402404717259547E-6</v>
      </c>
      <c r="G80" s="64">
        <v>0.75262773579821918</v>
      </c>
      <c r="H80" s="64">
        <v>0.26042987112421367</v>
      </c>
      <c r="J80" s="23">
        <v>475230.75999999995</v>
      </c>
      <c r="K80" s="64">
        <v>2.7858781734818307E-6</v>
      </c>
      <c r="L80" s="23">
        <v>278254.77</v>
      </c>
      <c r="M80" s="64">
        <v>2.530387120850135E-6</v>
      </c>
      <c r="N80" s="64">
        <v>0.70789798140747018</v>
      </c>
      <c r="O80" s="64">
        <v>0.22826176296833522</v>
      </c>
    </row>
    <row r="81" spans="1:15" ht="12.75" customHeight="1">
      <c r="A81" s="32" t="s">
        <v>83</v>
      </c>
      <c r="B81" s="22">
        <v>722</v>
      </c>
      <c r="C81" s="23">
        <v>5236964.2</v>
      </c>
      <c r="D81" s="64">
        <v>2.9051064855490495E-5</v>
      </c>
      <c r="E81" s="23">
        <v>4357958.3899999997</v>
      </c>
      <c r="F81" s="64">
        <v>3.7018702211294365E-5</v>
      </c>
      <c r="G81" s="64">
        <v>0.2017012856334317</v>
      </c>
      <c r="H81" s="64">
        <v>-0.13577757235999166</v>
      </c>
      <c r="J81" s="23">
        <v>3976617.7</v>
      </c>
      <c r="K81" s="64">
        <v>2.3311564374981788E-5</v>
      </c>
      <c r="L81" s="23">
        <v>3143970.3899999997</v>
      </c>
      <c r="M81" s="64">
        <v>2.8590568935045298E-5</v>
      </c>
      <c r="N81" s="64">
        <v>0.26483942490310808</v>
      </c>
      <c r="O81" s="64">
        <v>-9.0370783960368239E-2</v>
      </c>
    </row>
    <row r="82" spans="1:15" ht="12.75" customHeight="1">
      <c r="A82" s="32" t="s">
        <v>84</v>
      </c>
      <c r="B82" s="22">
        <v>725</v>
      </c>
      <c r="C82" s="23">
        <v>6826597.1299999999</v>
      </c>
      <c r="D82" s="64">
        <v>3.786925180163257E-5</v>
      </c>
      <c r="E82" s="23">
        <v>5112308.97</v>
      </c>
      <c r="F82" s="64">
        <v>4.3426537482970099E-5</v>
      </c>
      <c r="G82" s="64">
        <v>0.33532561706652886</v>
      </c>
      <c r="H82" s="64">
        <v>-3.967952746024539E-2</v>
      </c>
      <c r="J82" s="23">
        <v>6826597.1299999999</v>
      </c>
      <c r="K82" s="64">
        <v>4.0018596320702617E-5</v>
      </c>
      <c r="L82" s="23">
        <v>5112308.97</v>
      </c>
      <c r="M82" s="64">
        <v>4.6490203116714288E-5</v>
      </c>
      <c r="N82" s="64">
        <v>0.33532561706652886</v>
      </c>
      <c r="O82" s="64">
        <v>-3.967952746024539E-2</v>
      </c>
    </row>
    <row r="83" spans="1:15" ht="12.75" customHeight="1">
      <c r="A83" s="32" t="s">
        <v>85</v>
      </c>
      <c r="B83" s="22">
        <v>726</v>
      </c>
      <c r="C83" s="23">
        <v>92085308.120000005</v>
      </c>
      <c r="D83" s="64">
        <v>5.1082576780493282E-4</v>
      </c>
      <c r="E83" s="23">
        <v>55810565.309999973</v>
      </c>
      <c r="F83" s="64">
        <v>4.7408316293145807E-4</v>
      </c>
      <c r="G83" s="64">
        <v>0.64996193119549761</v>
      </c>
      <c r="H83" s="64">
        <v>0.18659613893958826</v>
      </c>
      <c r="J83" s="23">
        <v>92085308.120000005</v>
      </c>
      <c r="K83" s="64">
        <v>5.3981869774140292E-4</v>
      </c>
      <c r="L83" s="23">
        <v>55797815.309999973</v>
      </c>
      <c r="M83" s="64">
        <v>5.0741294832788817E-4</v>
      </c>
      <c r="N83" s="64">
        <v>0.65033895338724235</v>
      </c>
      <c r="O83" s="64">
        <v>0.18686728039355782</v>
      </c>
    </row>
    <row r="84" spans="1:15" s="35" customFormat="1" ht="12.75" customHeight="1">
      <c r="A84" s="32" t="s">
        <v>86</v>
      </c>
      <c r="B84" s="22">
        <v>730</v>
      </c>
      <c r="C84" s="23">
        <v>22380466.566338085</v>
      </c>
      <c r="D84" s="64">
        <v>1.2415139017273106E-4</v>
      </c>
      <c r="E84" s="23">
        <v>17677022.207218997</v>
      </c>
      <c r="F84" s="64">
        <v>1.5015756519682548E-4</v>
      </c>
      <c r="G84" s="64">
        <v>0.26607673532243914</v>
      </c>
      <c r="H84" s="64">
        <v>-8.948095266275502E-2</v>
      </c>
      <c r="J84" s="23">
        <v>10731323.010000002</v>
      </c>
      <c r="K84" s="64">
        <v>6.2908719431676411E-5</v>
      </c>
      <c r="L84" s="23">
        <v>10273884.249999998</v>
      </c>
      <c r="M84" s="64">
        <v>9.3428423122108708E-5</v>
      </c>
      <c r="N84" s="64">
        <v>4.4524422201856373E-2</v>
      </c>
      <c r="O84" s="64">
        <v>-0.24881379201592502</v>
      </c>
    </row>
    <row r="85" spans="1:15" s="35" customFormat="1" ht="12.75" customHeight="1">
      <c r="A85" s="32" t="s">
        <v>87</v>
      </c>
      <c r="B85" s="22">
        <v>731</v>
      </c>
      <c r="C85" s="23">
        <v>6031160.8200000003</v>
      </c>
      <c r="D85" s="64">
        <v>3.345671985607869E-5</v>
      </c>
      <c r="E85" s="23">
        <v>3647457.1600000006</v>
      </c>
      <c r="F85" s="64">
        <v>3.0983345491394999E-5</v>
      </c>
      <c r="G85" s="64">
        <v>0.65352478601832287</v>
      </c>
      <c r="H85" s="64">
        <v>0.18915842216348278</v>
      </c>
      <c r="J85" s="23">
        <v>6031160.8200000003</v>
      </c>
      <c r="K85" s="64">
        <v>3.5355622370060351E-5</v>
      </c>
      <c r="L85" s="23">
        <v>3647457.1600000006</v>
      </c>
      <c r="M85" s="64">
        <v>3.3169165874556651E-5</v>
      </c>
      <c r="N85" s="64">
        <v>0.65352478601832287</v>
      </c>
      <c r="O85" s="64">
        <v>0.18915842216348278</v>
      </c>
    </row>
    <row r="86" spans="1:15" s="35" customFormat="1" ht="12.75" customHeight="1">
      <c r="A86" s="32" t="s">
        <v>88</v>
      </c>
      <c r="B86" s="22">
        <v>732</v>
      </c>
      <c r="C86" s="23">
        <v>0</v>
      </c>
      <c r="D86" s="64">
        <v>0</v>
      </c>
      <c r="E86" s="23">
        <v>0</v>
      </c>
      <c r="F86" s="64">
        <v>0</v>
      </c>
      <c r="G86" s="64">
        <v>0</v>
      </c>
      <c r="H86" s="64">
        <v>0</v>
      </c>
      <c r="J86" s="23">
        <v>0</v>
      </c>
      <c r="K86" s="64">
        <v>0</v>
      </c>
      <c r="L86" s="23">
        <v>0</v>
      </c>
      <c r="M86" s="64">
        <v>0</v>
      </c>
      <c r="N86" s="64">
        <v>0</v>
      </c>
      <c r="O86" s="64">
        <v>0</v>
      </c>
    </row>
    <row r="87" spans="1:15" s="35" customFormat="1" ht="12.75" customHeight="1">
      <c r="A87" s="32" t="s">
        <v>89</v>
      </c>
      <c r="B87" s="22">
        <v>733</v>
      </c>
      <c r="C87" s="23">
        <v>493206391.58750004</v>
      </c>
      <c r="D87" s="64">
        <v>2.7359688403351895E-3</v>
      </c>
      <c r="E87" s="23">
        <v>402039447.09799993</v>
      </c>
      <c r="F87" s="64">
        <v>3.4151263590459142E-3</v>
      </c>
      <c r="G87" s="64">
        <v>0.22676119258336747</v>
      </c>
      <c r="H87" s="64">
        <v>-0.1177553451396135</v>
      </c>
      <c r="J87" s="23">
        <v>445048940.67750001</v>
      </c>
      <c r="K87" s="64">
        <v>2.6089475562664703E-3</v>
      </c>
      <c r="L87" s="23">
        <v>368415651.1279999</v>
      </c>
      <c r="M87" s="64">
        <v>3.3502901629823179E-3</v>
      </c>
      <c r="N87" s="64">
        <v>0.20800769271030539</v>
      </c>
      <c r="O87" s="64">
        <v>-0.13124222027306343</v>
      </c>
    </row>
    <row r="88" spans="1:15" s="35" customFormat="1" ht="12.75" customHeight="1">
      <c r="A88" s="32" t="s">
        <v>90</v>
      </c>
      <c r="B88" s="22">
        <v>734</v>
      </c>
      <c r="C88" s="23">
        <v>4350809.29</v>
      </c>
      <c r="D88" s="64">
        <v>2.4135288696008375E-5</v>
      </c>
      <c r="E88" s="23">
        <v>3343585.11</v>
      </c>
      <c r="F88" s="64">
        <v>2.8402102642656924E-5</v>
      </c>
      <c r="G88" s="64">
        <v>0.30124077804617344</v>
      </c>
      <c r="H88" s="64">
        <v>-6.4192176881572527E-2</v>
      </c>
      <c r="J88" s="23">
        <v>4350809.29</v>
      </c>
      <c r="K88" s="64">
        <v>2.5505134890664445E-5</v>
      </c>
      <c r="L88" s="23">
        <v>3343585.11</v>
      </c>
      <c r="M88" s="64">
        <v>3.0405820895039035E-5</v>
      </c>
      <c r="N88" s="64">
        <v>0.30124077804617344</v>
      </c>
      <c r="O88" s="64">
        <v>-6.4192176881572527E-2</v>
      </c>
    </row>
    <row r="89" spans="1:15" s="35" customFormat="1" ht="12.75" customHeight="1">
      <c r="A89" s="32" t="s">
        <v>91</v>
      </c>
      <c r="B89" s="22">
        <v>769</v>
      </c>
      <c r="C89" s="23">
        <v>0</v>
      </c>
      <c r="D89" s="64">
        <v>0</v>
      </c>
      <c r="E89" s="23">
        <v>0</v>
      </c>
      <c r="F89" s="64">
        <v>0</v>
      </c>
      <c r="G89" s="64">
        <v>0</v>
      </c>
      <c r="H89" s="64">
        <v>0</v>
      </c>
      <c r="J89" s="23">
        <v>0</v>
      </c>
      <c r="K89" s="64">
        <v>0</v>
      </c>
      <c r="L89" s="23">
        <v>0</v>
      </c>
      <c r="M89" s="64">
        <v>0</v>
      </c>
      <c r="N89" s="64">
        <v>0</v>
      </c>
      <c r="O89" s="64">
        <v>0</v>
      </c>
    </row>
    <row r="90" spans="1:15" s="35" customFormat="1" ht="12.75" customHeight="1">
      <c r="A90" s="32" t="s">
        <v>92</v>
      </c>
      <c r="B90" s="22">
        <v>770</v>
      </c>
      <c r="C90" s="23">
        <v>15000</v>
      </c>
      <c r="D90" s="64">
        <v>8.3209652804645377E-8</v>
      </c>
      <c r="E90" s="23">
        <v>6267.77</v>
      </c>
      <c r="F90" s="64">
        <v>5.3241607742584373E-8</v>
      </c>
      <c r="G90" s="64">
        <v>1.3931956660821951</v>
      </c>
      <c r="H90" s="64">
        <v>0.72110439847694718</v>
      </c>
      <c r="J90" s="23">
        <v>15000</v>
      </c>
      <c r="K90" s="64">
        <v>8.7932381738563101E-8</v>
      </c>
      <c r="L90" s="23">
        <v>6267.77</v>
      </c>
      <c r="M90" s="64">
        <v>5.6997709273594304E-8</v>
      </c>
      <c r="N90" s="64">
        <v>1.3931956660821951</v>
      </c>
      <c r="O90" s="64">
        <v>0.72110439847694718</v>
      </c>
    </row>
    <row r="91" spans="1:15" s="35" customFormat="1" ht="12.75" customHeight="1">
      <c r="A91" s="36" t="s">
        <v>93</v>
      </c>
      <c r="B91" s="37">
        <v>771</v>
      </c>
      <c r="C91" s="38">
        <v>414478467.39700001</v>
      </c>
      <c r="D91" s="69">
        <v>2.2992406244737263E-3</v>
      </c>
      <c r="E91" s="38">
        <v>507683127.76230001</v>
      </c>
      <c r="F91" s="69">
        <v>4.3125172024258583E-3</v>
      </c>
      <c r="G91" s="69">
        <v>-0.18358825666733392</v>
      </c>
      <c r="H91" s="69">
        <v>-0.41286462183914707</v>
      </c>
      <c r="J91" s="38">
        <v>388255757.347</v>
      </c>
      <c r="K91" s="69">
        <v>2.2760168978154219E-3</v>
      </c>
      <c r="L91" s="38">
        <v>507636604.37230003</v>
      </c>
      <c r="M91" s="69">
        <v>4.6163346122539538E-3</v>
      </c>
      <c r="N91" s="69">
        <v>-0.23516989515150544</v>
      </c>
      <c r="O91" s="69">
        <v>-0.44996037047932791</v>
      </c>
    </row>
    <row r="92" spans="1:15" s="35" customFormat="1" ht="12.75" customHeight="1" thickBot="1">
      <c r="A92" s="94" t="s">
        <v>94</v>
      </c>
      <c r="B92" s="95"/>
      <c r="C92" s="70">
        <v>3500292458.4829087</v>
      </c>
      <c r="D92" s="71">
        <v>1.941720801233876E-2</v>
      </c>
      <c r="E92" s="70">
        <v>2836704996.2362261</v>
      </c>
      <c r="F92" s="71">
        <v>2.4096406647186864E-2</v>
      </c>
      <c r="G92" s="71">
        <v>0.23392896445951838</v>
      </c>
      <c r="H92" s="71">
        <v>-0.11260052897553519</v>
      </c>
      <c r="J92" s="70">
        <v>3362611147.2465706</v>
      </c>
      <c r="K92" s="71">
        <v>1.9712160469202204E-2</v>
      </c>
      <c r="L92" s="70">
        <v>2751115503.8190074</v>
      </c>
      <c r="M92" s="71">
        <v>2.5018033792681239E-2</v>
      </c>
      <c r="N92" s="71">
        <v>0.22227189028548788</v>
      </c>
      <c r="O92" s="71">
        <v>-0.12098389767314788</v>
      </c>
    </row>
    <row r="93" spans="1:15" ht="12.75" customHeight="1">
      <c r="A93" s="72" t="s">
        <v>95</v>
      </c>
      <c r="B93" s="73">
        <v>707</v>
      </c>
      <c r="C93" s="13">
        <v>18512883.599999998</v>
      </c>
      <c r="D93" s="74">
        <v>1.0269670778458754E-4</v>
      </c>
      <c r="E93" s="13">
        <v>21941824.02</v>
      </c>
      <c r="F93" s="61">
        <v>1.8638494833563701E-4</v>
      </c>
      <c r="G93" s="61">
        <v>-0.15627417378220332</v>
      </c>
      <c r="H93" s="61">
        <v>-0.3932212684517824</v>
      </c>
      <c r="J93" s="13">
        <v>18512883.599999998</v>
      </c>
      <c r="K93" s="74">
        <v>1.0852546318645227E-4</v>
      </c>
      <c r="L93" s="13">
        <v>21941824.02</v>
      </c>
      <c r="M93" s="61">
        <v>1.9953407773806763E-4</v>
      </c>
      <c r="N93" s="61">
        <v>-0.15627417378220332</v>
      </c>
      <c r="O93" s="61">
        <v>-0.3932212684517824</v>
      </c>
    </row>
    <row r="94" spans="1:15" s="35" customFormat="1" ht="12.75" customHeight="1">
      <c r="A94" s="32" t="s">
        <v>96</v>
      </c>
      <c r="B94" s="22">
        <v>745</v>
      </c>
      <c r="C94" s="23">
        <v>0</v>
      </c>
      <c r="D94" s="64">
        <v>0</v>
      </c>
      <c r="E94" s="23">
        <v>0</v>
      </c>
      <c r="F94" s="64">
        <v>0</v>
      </c>
      <c r="G94" s="64">
        <v>0</v>
      </c>
      <c r="H94" s="64">
        <v>0</v>
      </c>
      <c r="J94" s="23">
        <v>0</v>
      </c>
      <c r="K94" s="64">
        <v>0</v>
      </c>
      <c r="L94" s="23">
        <v>0</v>
      </c>
      <c r="M94" s="64">
        <v>0</v>
      </c>
      <c r="N94" s="64">
        <v>0</v>
      </c>
      <c r="O94" s="64">
        <v>0</v>
      </c>
    </row>
    <row r="95" spans="1:15" s="35" customFormat="1" ht="12.75" customHeight="1">
      <c r="A95" s="32" t="s">
        <v>97</v>
      </c>
      <c r="B95" s="22">
        <v>746</v>
      </c>
      <c r="C95" s="23">
        <v>0</v>
      </c>
      <c r="D95" s="64">
        <v>0</v>
      </c>
      <c r="E95" s="23">
        <v>0</v>
      </c>
      <c r="F95" s="64">
        <v>0</v>
      </c>
      <c r="G95" s="64">
        <v>0</v>
      </c>
      <c r="H95" s="64">
        <v>0</v>
      </c>
      <c r="J95" s="23">
        <v>0</v>
      </c>
      <c r="K95" s="64">
        <v>0</v>
      </c>
      <c r="L95" s="23">
        <v>0</v>
      </c>
      <c r="M95" s="64">
        <v>0</v>
      </c>
      <c r="N95" s="64">
        <v>0</v>
      </c>
      <c r="O95" s="64">
        <v>0</v>
      </c>
    </row>
    <row r="96" spans="1:15" s="35" customFormat="1" ht="12.75" customHeight="1">
      <c r="A96" s="32" t="s">
        <v>98</v>
      </c>
      <c r="B96" s="22">
        <v>747</v>
      </c>
      <c r="C96" s="23">
        <v>0</v>
      </c>
      <c r="D96" s="64">
        <v>0</v>
      </c>
      <c r="E96" s="23">
        <v>0</v>
      </c>
      <c r="F96" s="64">
        <v>0</v>
      </c>
      <c r="G96" s="64">
        <v>0</v>
      </c>
      <c r="H96" s="64">
        <v>0</v>
      </c>
      <c r="J96" s="23">
        <v>0</v>
      </c>
      <c r="K96" s="64">
        <v>0</v>
      </c>
      <c r="L96" s="23">
        <v>0</v>
      </c>
      <c r="M96" s="64">
        <v>0</v>
      </c>
      <c r="N96" s="64">
        <v>0</v>
      </c>
      <c r="O96" s="64">
        <v>0</v>
      </c>
    </row>
    <row r="97" spans="1:15" s="35" customFormat="1" ht="12.75" customHeight="1">
      <c r="A97" s="32" t="s">
        <v>99</v>
      </c>
      <c r="B97" s="22">
        <v>755</v>
      </c>
      <c r="C97" s="23">
        <v>392386626.35941303</v>
      </c>
      <c r="D97" s="64">
        <v>2.176690329636858E-3</v>
      </c>
      <c r="E97" s="23">
        <v>286572859.94607013</v>
      </c>
      <c r="F97" s="64">
        <v>2.4342947809060053E-3</v>
      </c>
      <c r="G97" s="64">
        <v>0.36923861678058367</v>
      </c>
      <c r="H97" s="64">
        <v>-1.5290458985556588E-2</v>
      </c>
      <c r="J97" s="23">
        <v>383232390.95941299</v>
      </c>
      <c r="K97" s="64">
        <v>2.2465691264283573E-3</v>
      </c>
      <c r="L97" s="23">
        <v>279752746.20607018</v>
      </c>
      <c r="M97" s="64">
        <v>2.5440093839983278E-3</v>
      </c>
      <c r="N97" s="64">
        <v>0.36989679692766297</v>
      </c>
      <c r="O97" s="64">
        <v>-1.4817118354791159E-2</v>
      </c>
    </row>
    <row r="98" spans="1:15" s="35" customFormat="1" ht="12.75" customHeight="1">
      <c r="A98" s="16" t="s">
        <v>100</v>
      </c>
      <c r="B98" s="17">
        <v>756</v>
      </c>
      <c r="C98" s="18">
        <v>64454821.975461982</v>
      </c>
      <c r="D98" s="62">
        <v>3.5755089054422787E-4</v>
      </c>
      <c r="E98" s="18">
        <v>110206427.88602051</v>
      </c>
      <c r="F98" s="62">
        <v>9.3614912548145753E-4</v>
      </c>
      <c r="G98" s="62">
        <v>-0.4151446225793336</v>
      </c>
      <c r="H98" s="62">
        <v>-0.57939203349826229</v>
      </c>
      <c r="J98" s="18">
        <v>62658976.937357984</v>
      </c>
      <c r="K98" s="62">
        <v>3.6731687196023889E-4</v>
      </c>
      <c r="L98" s="18">
        <v>110206427.88602051</v>
      </c>
      <c r="M98" s="62">
        <v>1.0021927953209407E-3</v>
      </c>
      <c r="N98" s="62">
        <v>-0.43143990655279951</v>
      </c>
      <c r="O98" s="62">
        <v>-0.59111104390708347</v>
      </c>
    </row>
    <row r="99" spans="1:15" s="35" customFormat="1" ht="12.75" customHeight="1" thickBot="1">
      <c r="A99" s="40" t="s">
        <v>101</v>
      </c>
      <c r="B99" s="41"/>
      <c r="C99" s="20">
        <v>475354331.93487501</v>
      </c>
      <c r="D99" s="63">
        <v>2.6369379279656733E-3</v>
      </c>
      <c r="E99" s="20">
        <v>418721111.8520906</v>
      </c>
      <c r="F99" s="63">
        <v>3.5568288547230993E-3</v>
      </c>
      <c r="G99" s="63">
        <v>0.13525284128207415</v>
      </c>
      <c r="H99" s="63">
        <v>-0.18356501885503484</v>
      </c>
      <c r="J99" s="20">
        <v>464404251.49677104</v>
      </c>
      <c r="K99" s="63">
        <v>2.7224114615750487E-3</v>
      </c>
      <c r="L99" s="20">
        <v>411900998.11209065</v>
      </c>
      <c r="M99" s="63">
        <v>3.7457362570573359E-3</v>
      </c>
      <c r="N99" s="63">
        <v>0.12746571051132216</v>
      </c>
      <c r="O99" s="63">
        <v>-0.18916525673403661</v>
      </c>
    </row>
    <row r="100" spans="1:15" s="35" customFormat="1" ht="12.75" customHeight="1">
      <c r="A100" s="72" t="s">
        <v>102</v>
      </c>
      <c r="B100" s="73">
        <v>705</v>
      </c>
      <c r="C100" s="13">
        <v>58737893.380000003</v>
      </c>
      <c r="D100" s="74">
        <v>3.2583731430840519E-4</v>
      </c>
      <c r="E100" s="13">
        <v>51645355</v>
      </c>
      <c r="F100" s="61">
        <v>4.3870176037673976E-4</v>
      </c>
      <c r="G100" s="61">
        <v>0.13733158345024443</v>
      </c>
      <c r="H100" s="61">
        <v>-0.18207005864779258</v>
      </c>
      <c r="I100" s="3"/>
      <c r="J100" s="13">
        <v>57705618.260000005</v>
      </c>
      <c r="K100" s="74">
        <v>3.3827949688654117E-4</v>
      </c>
      <c r="L100" s="13">
        <v>48808559.509999998</v>
      </c>
      <c r="M100" s="61">
        <v>4.4385420731997286E-4</v>
      </c>
      <c r="N100" s="61">
        <v>0.18228480494650046</v>
      </c>
      <c r="O100" s="61">
        <v>-0.1497412405994244</v>
      </c>
    </row>
    <row r="101" spans="1:15" s="35" customFormat="1" ht="12.75" customHeight="1">
      <c r="A101" s="32" t="s">
        <v>103</v>
      </c>
      <c r="B101" s="22">
        <v>706</v>
      </c>
      <c r="C101" s="23">
        <v>19454133.233022004</v>
      </c>
      <c r="D101" s="64">
        <v>1.0791811146233828E-4</v>
      </c>
      <c r="E101" s="23">
        <v>301443.71233900299</v>
      </c>
      <c r="F101" s="64">
        <v>2.560615320731558E-6</v>
      </c>
      <c r="G101" s="64">
        <v>63.536536795114586</v>
      </c>
      <c r="H101" s="64">
        <v>45.412468029568203</v>
      </c>
      <c r="J101" s="23">
        <v>19454133.233022004</v>
      </c>
      <c r="K101" s="64">
        <v>1.1404321798926384E-4</v>
      </c>
      <c r="L101" s="23">
        <v>301443.71233900299</v>
      </c>
      <c r="M101" s="64">
        <v>2.7412622157883079E-6</v>
      </c>
      <c r="N101" s="64">
        <v>63.536536795114586</v>
      </c>
      <c r="O101" s="64">
        <v>45.412468029568203</v>
      </c>
    </row>
    <row r="102" spans="1:15" s="35" customFormat="1" ht="12.75" customHeight="1">
      <c r="A102" s="21" t="s">
        <v>104</v>
      </c>
      <c r="B102" s="22">
        <v>708</v>
      </c>
      <c r="C102" s="23">
        <v>505196.53</v>
      </c>
      <c r="D102" s="64">
        <v>2.8024818572941076E-6</v>
      </c>
      <c r="E102" s="23">
        <v>471842.03</v>
      </c>
      <c r="F102" s="64">
        <v>4.0080647946119159E-6</v>
      </c>
      <c r="G102" s="64">
        <v>7.0689972234987186E-2</v>
      </c>
      <c r="H102" s="64">
        <v>-0.22999642413880828</v>
      </c>
      <c r="J102" s="23">
        <v>505196.53</v>
      </c>
      <c r="K102" s="64">
        <v>2.9615422752638297E-6</v>
      </c>
      <c r="L102" s="23">
        <v>471842.03</v>
      </c>
      <c r="M102" s="64">
        <v>4.2908266973744345E-6</v>
      </c>
      <c r="N102" s="64">
        <v>7.0689972234987186E-2</v>
      </c>
      <c r="O102" s="64">
        <v>-0.22999642413880828</v>
      </c>
    </row>
    <row r="103" spans="1:15" s="35" customFormat="1" ht="12.75" customHeight="1">
      <c r="A103" s="21" t="s">
        <v>105</v>
      </c>
      <c r="B103" s="22">
        <v>736</v>
      </c>
      <c r="C103" s="23">
        <v>50580697.342699639</v>
      </c>
      <c r="D103" s="64">
        <v>2.805868176335257E-4</v>
      </c>
      <c r="E103" s="23">
        <v>57743619.986999981</v>
      </c>
      <c r="F103" s="64">
        <v>4.9050350682694282E-4</v>
      </c>
      <c r="G103" s="64">
        <v>-0.12404699680956888</v>
      </c>
      <c r="H103" s="64">
        <v>-0.37004458598314915</v>
      </c>
      <c r="J103" s="23">
        <v>50423209.762699641</v>
      </c>
      <c r="K103" s="64">
        <v>2.9558886195582307E-4</v>
      </c>
      <c r="L103" s="23">
        <v>57500566.77699998</v>
      </c>
      <c r="M103" s="64">
        <v>5.228973922499294E-4</v>
      </c>
      <c r="N103" s="64">
        <v>-0.12308325658332908</v>
      </c>
      <c r="O103" s="64">
        <v>-0.36935149700347292</v>
      </c>
    </row>
    <row r="104" spans="1:15" s="35" customFormat="1" ht="12.75" customHeight="1" thickBot="1">
      <c r="A104" s="42" t="s">
        <v>106</v>
      </c>
      <c r="B104" s="43"/>
      <c r="C104" s="31">
        <v>129277920.48572166</v>
      </c>
      <c r="D104" s="67">
        <v>7.1714472526156344E-4</v>
      </c>
      <c r="E104" s="31">
        <v>110162260.72933899</v>
      </c>
      <c r="F104" s="67">
        <v>9.3577394731902616E-4</v>
      </c>
      <c r="G104" s="67">
        <v>0.1735227620586739</v>
      </c>
      <c r="H104" s="67">
        <v>-0.15604260189955133</v>
      </c>
      <c r="J104" s="31">
        <v>128088157.78572166</v>
      </c>
      <c r="K104" s="67">
        <v>7.5087311910689198E-4</v>
      </c>
      <c r="L104" s="31">
        <v>107082412.02933899</v>
      </c>
      <c r="M104" s="67">
        <v>9.7378368848306503E-4</v>
      </c>
      <c r="N104" s="67">
        <v>0.1961642940077537</v>
      </c>
      <c r="O104" s="67">
        <v>-0.13975958719327319</v>
      </c>
    </row>
    <row r="105" spans="1:15" s="35" customFormat="1" ht="12.75" customHeight="1">
      <c r="A105" s="11" t="s">
        <v>107</v>
      </c>
      <c r="B105" s="12">
        <v>702</v>
      </c>
      <c r="C105" s="13">
        <v>901813645.15863109</v>
      </c>
      <c r="D105" s="61">
        <v>5.0026400205427568E-3</v>
      </c>
      <c r="E105" s="13">
        <v>1010348630.15953</v>
      </c>
      <c r="F105" s="61">
        <v>8.5824121577867639E-3</v>
      </c>
      <c r="G105" s="61">
        <v>-0.10742330098845354</v>
      </c>
      <c r="H105" s="61">
        <v>-0.35808939301578824</v>
      </c>
      <c r="J105" s="13">
        <v>866683669.6184001</v>
      </c>
      <c r="K105" s="61">
        <v>5.080637285564257E-3</v>
      </c>
      <c r="L105" s="13">
        <v>974760013.75230598</v>
      </c>
      <c r="M105" s="61">
        <v>8.8642512209890778E-3</v>
      </c>
      <c r="N105" s="61">
        <v>-0.11087482314530894</v>
      </c>
      <c r="O105" s="61">
        <v>-0.36057160959748935</v>
      </c>
    </row>
    <row r="106" spans="1:15" s="35" customFormat="1" ht="12.75" customHeight="1">
      <c r="A106" s="32" t="s">
        <v>108</v>
      </c>
      <c r="B106" s="22">
        <v>748</v>
      </c>
      <c r="C106" s="23">
        <v>48736999.759999998</v>
      </c>
      <c r="D106" s="64">
        <v>2.7035925525131229E-4</v>
      </c>
      <c r="E106" s="23">
        <v>23169152.66</v>
      </c>
      <c r="F106" s="64">
        <v>1.9681049841518996E-4</v>
      </c>
      <c r="G106" s="64">
        <v>1.1035296575235218</v>
      </c>
      <c r="H106" s="64">
        <v>0.51278652105251465</v>
      </c>
      <c r="J106" s="23">
        <v>48736999.759999998</v>
      </c>
      <c r="K106" s="64">
        <v>2.8570403117923851E-4</v>
      </c>
      <c r="L106" s="23">
        <v>23169152.66</v>
      </c>
      <c r="M106" s="64">
        <v>2.1069513198955993E-4</v>
      </c>
      <c r="N106" s="64">
        <v>1.1035296575235218</v>
      </c>
      <c r="O106" s="64">
        <v>0.51278652105251465</v>
      </c>
    </row>
    <row r="107" spans="1:15" s="35" customFormat="1" ht="12.75" customHeight="1">
      <c r="A107" s="32" t="s">
        <v>109</v>
      </c>
      <c r="B107" s="22">
        <v>749</v>
      </c>
      <c r="C107" s="23">
        <v>1073503.42</v>
      </c>
      <c r="D107" s="64">
        <v>5.9550564575199595E-6</v>
      </c>
      <c r="E107" s="23">
        <v>652826.34000000008</v>
      </c>
      <c r="F107" s="64">
        <v>5.5454370403360391E-6</v>
      </c>
      <c r="G107" s="64">
        <v>0.64439354576287444</v>
      </c>
      <c r="H107" s="64">
        <v>0.18259154675503364</v>
      </c>
      <c r="J107" s="23">
        <v>1073503.42</v>
      </c>
      <c r="K107" s="64">
        <v>6.2930475016728685E-6</v>
      </c>
      <c r="L107" s="23">
        <v>652826.34000000008</v>
      </c>
      <c r="M107" s="64">
        <v>5.9366578437729259E-6</v>
      </c>
      <c r="N107" s="64">
        <v>0.64439354576287444</v>
      </c>
      <c r="O107" s="64">
        <v>0.18259154675503364</v>
      </c>
    </row>
    <row r="108" spans="1:15" s="35" customFormat="1" ht="12.75" customHeight="1">
      <c r="A108" s="32" t="s">
        <v>110</v>
      </c>
      <c r="B108" s="22">
        <v>752</v>
      </c>
      <c r="C108" s="23">
        <v>0</v>
      </c>
      <c r="D108" s="64">
        <v>0</v>
      </c>
      <c r="E108" s="23">
        <v>0</v>
      </c>
      <c r="F108" s="64">
        <v>0</v>
      </c>
      <c r="G108" s="64">
        <v>0</v>
      </c>
      <c r="H108" s="64">
        <v>0</v>
      </c>
      <c r="J108" s="23">
        <v>0</v>
      </c>
      <c r="K108" s="64">
        <v>0</v>
      </c>
      <c r="L108" s="23">
        <v>0</v>
      </c>
      <c r="M108" s="64">
        <v>0</v>
      </c>
      <c r="N108" s="64">
        <v>0</v>
      </c>
      <c r="O108" s="64">
        <v>0</v>
      </c>
    </row>
    <row r="109" spans="1:15" s="35" customFormat="1" ht="12.75" customHeight="1">
      <c r="A109" s="32" t="s">
        <v>111</v>
      </c>
      <c r="B109" s="22">
        <v>753</v>
      </c>
      <c r="C109" s="23">
        <v>0</v>
      </c>
      <c r="D109" s="64">
        <v>0</v>
      </c>
      <c r="E109" s="23">
        <v>0</v>
      </c>
      <c r="F109" s="64">
        <v>0</v>
      </c>
      <c r="G109" s="64">
        <v>0</v>
      </c>
      <c r="H109" s="64">
        <v>0</v>
      </c>
      <c r="J109" s="23">
        <v>0</v>
      </c>
      <c r="K109" s="64">
        <v>0</v>
      </c>
      <c r="L109" s="23">
        <v>0</v>
      </c>
      <c r="M109" s="64">
        <v>0</v>
      </c>
      <c r="N109" s="64">
        <v>0</v>
      </c>
      <c r="O109" s="64">
        <v>0</v>
      </c>
    </row>
    <row r="110" spans="1:15" s="35" customFormat="1" ht="12.75" customHeight="1">
      <c r="A110" s="32" t="s">
        <v>112</v>
      </c>
      <c r="B110" s="22">
        <v>754</v>
      </c>
      <c r="C110" s="23">
        <v>804395.90999999992</v>
      </c>
      <c r="D110" s="64">
        <v>4.4622336259051171E-6</v>
      </c>
      <c r="E110" s="23">
        <v>439733.63</v>
      </c>
      <c r="F110" s="64">
        <v>3.7353198090680945E-6</v>
      </c>
      <c r="G110" s="64">
        <v>0.82927994386055914</v>
      </c>
      <c r="H110" s="64">
        <v>0.31555551518199132</v>
      </c>
      <c r="J110" s="23">
        <v>804395.90999999992</v>
      </c>
      <c r="K110" s="64">
        <v>4.7154965484705892E-6</v>
      </c>
      <c r="L110" s="23">
        <v>437117.04</v>
      </c>
      <c r="M110" s="64">
        <v>3.9750453453866508E-6</v>
      </c>
      <c r="N110" s="64">
        <v>0.84023004456655359</v>
      </c>
      <c r="O110" s="64">
        <v>0.32343045276271387</v>
      </c>
    </row>
    <row r="111" spans="1:15" s="35" customFormat="1" ht="12.75" customHeight="1">
      <c r="A111" s="32" t="s">
        <v>113</v>
      </c>
      <c r="B111" s="22">
        <v>757</v>
      </c>
      <c r="C111" s="23">
        <v>0</v>
      </c>
      <c r="D111" s="64">
        <v>0</v>
      </c>
      <c r="E111" s="23">
        <v>0</v>
      </c>
      <c r="F111" s="64">
        <v>0</v>
      </c>
      <c r="G111" s="64">
        <v>0</v>
      </c>
      <c r="H111" s="64">
        <v>0</v>
      </c>
      <c r="J111" s="23">
        <v>0</v>
      </c>
      <c r="K111" s="64">
        <v>0</v>
      </c>
      <c r="L111" s="23">
        <v>0</v>
      </c>
      <c r="M111" s="64">
        <v>0</v>
      </c>
      <c r="N111" s="64">
        <v>0</v>
      </c>
      <c r="O111" s="64">
        <v>0</v>
      </c>
    </row>
    <row r="112" spans="1:15" s="35" customFormat="1" ht="12.75" customHeight="1">
      <c r="A112" s="32" t="s">
        <v>114</v>
      </c>
      <c r="B112" s="22">
        <v>758</v>
      </c>
      <c r="C112" s="23">
        <v>6105435.8680404536</v>
      </c>
      <c r="D112" s="64">
        <v>3.3868746586711651E-5</v>
      </c>
      <c r="E112" s="23">
        <v>3397277.6938857147</v>
      </c>
      <c r="F112" s="64">
        <v>2.885819460039134E-5</v>
      </c>
      <c r="G112" s="64">
        <v>0.79715537503124168</v>
      </c>
      <c r="H112" s="64">
        <v>0.29245262497752011</v>
      </c>
      <c r="J112" s="23">
        <v>6105435.8680404536</v>
      </c>
      <c r="K112" s="64">
        <v>3.5791034495256569E-5</v>
      </c>
      <c r="L112" s="23">
        <v>3379892.5238857148</v>
      </c>
      <c r="M112" s="64">
        <v>3.0735992458630878E-5</v>
      </c>
      <c r="N112" s="64">
        <v>0.8063994120799145</v>
      </c>
      <c r="O112" s="64">
        <v>0.29910061997836346</v>
      </c>
    </row>
    <row r="113" spans="1:15" s="35" customFormat="1" ht="12.75" customHeight="1">
      <c r="A113" s="32" t="s">
        <v>115</v>
      </c>
      <c r="B113" s="22">
        <v>759</v>
      </c>
      <c r="C113" s="23">
        <v>50380136.593920708</v>
      </c>
      <c r="D113" s="64">
        <v>2.7947424494871673E-4</v>
      </c>
      <c r="E113" s="23">
        <v>95379621.880896941</v>
      </c>
      <c r="F113" s="64">
        <v>8.1020273794646771E-4</v>
      </c>
      <c r="G113" s="64">
        <v>-0.47179349634210421</v>
      </c>
      <c r="H113" s="64">
        <v>-0.6201319642877412</v>
      </c>
      <c r="J113" s="23">
        <v>48793638.303920709</v>
      </c>
      <c r="K113" s="64">
        <v>2.8603605531691537E-4</v>
      </c>
      <c r="L113" s="23">
        <v>93729233.170896947</v>
      </c>
      <c r="M113" s="64">
        <v>8.5235284362886882E-4</v>
      </c>
      <c r="N113" s="64">
        <v>-0.47941920942684935</v>
      </c>
      <c r="O113" s="64">
        <v>-0.6256161160926641</v>
      </c>
    </row>
    <row r="114" spans="1:15" s="35" customFormat="1" ht="12.75" customHeight="1" thickBot="1">
      <c r="A114" s="40" t="s">
        <v>116</v>
      </c>
      <c r="B114" s="41"/>
      <c r="C114" s="20">
        <v>1008914116.7105923</v>
      </c>
      <c r="D114" s="63">
        <v>5.5967595574129229E-3</v>
      </c>
      <c r="E114" s="20">
        <v>1133387242.3643126</v>
      </c>
      <c r="F114" s="63">
        <v>9.6275643455982166E-3</v>
      </c>
      <c r="G114" s="63">
        <v>-0.10982400454240349</v>
      </c>
      <c r="H114" s="63">
        <v>-0.35981589683020754</v>
      </c>
      <c r="J114" s="20">
        <v>972197642.8803612</v>
      </c>
      <c r="K114" s="63">
        <v>5.6991769506058105E-3</v>
      </c>
      <c r="L114" s="20">
        <v>1096128235.4870887</v>
      </c>
      <c r="M114" s="63">
        <v>9.9679468922552975E-3</v>
      </c>
      <c r="N114" s="63">
        <v>-0.11306212958893103</v>
      </c>
      <c r="O114" s="63">
        <v>-0.36214464551523273</v>
      </c>
    </row>
    <row r="115" spans="1:15" s="35" customFormat="1" ht="12.75" customHeight="1">
      <c r="A115" s="21" t="s">
        <v>117</v>
      </c>
      <c r="B115" s="22">
        <v>760</v>
      </c>
      <c r="C115" s="23">
        <v>1441882820.7873447</v>
      </c>
      <c r="D115" s="64">
        <v>7.9985712601798441E-3</v>
      </c>
      <c r="E115" s="23">
        <v>414931474.77355063</v>
      </c>
      <c r="F115" s="64">
        <v>3.5246377611088827E-3</v>
      </c>
      <c r="G115" s="64">
        <v>2.4749902295897268</v>
      </c>
      <c r="H115" s="64">
        <v>1.499094016245758</v>
      </c>
      <c r="J115" s="23">
        <v>1438329440.9373448</v>
      </c>
      <c r="K115" s="64">
        <v>8.4317155644211099E-3</v>
      </c>
      <c r="L115" s="23">
        <v>415233486.0935536</v>
      </c>
      <c r="M115" s="64">
        <v>3.7760411631284222E-3</v>
      </c>
      <c r="N115" s="64">
        <v>2.4639052222615878</v>
      </c>
      <c r="O115" s="64">
        <v>1.4911220584405522</v>
      </c>
    </row>
    <row r="116" spans="1:15" s="35" customFormat="1" ht="12.75" customHeight="1" thickBot="1">
      <c r="A116" s="42" t="s">
        <v>118</v>
      </c>
      <c r="B116" s="43"/>
      <c r="C116" s="31">
        <v>1441882820.7873447</v>
      </c>
      <c r="D116" s="67">
        <v>7.9985712601798441E-3</v>
      </c>
      <c r="E116" s="31">
        <v>414931474.77355063</v>
      </c>
      <c r="F116" s="67">
        <v>3.5246377611088827E-3</v>
      </c>
      <c r="G116" s="67">
        <v>2.4749902295897268</v>
      </c>
      <c r="H116" s="67">
        <v>1.499094016245758</v>
      </c>
      <c r="J116" s="31">
        <v>1438329440.9373448</v>
      </c>
      <c r="K116" s="67">
        <v>8.4317155644211099E-3</v>
      </c>
      <c r="L116" s="31">
        <v>415233486.0935536</v>
      </c>
      <c r="M116" s="67">
        <v>3.7760411631284222E-3</v>
      </c>
      <c r="N116" s="67">
        <v>2.4639052222615878</v>
      </c>
      <c r="O116" s="67">
        <v>1.4911220584405522</v>
      </c>
    </row>
    <row r="117" spans="1:15" s="35" customFormat="1" ht="12.75" customHeight="1">
      <c r="A117" s="11" t="s">
        <v>119</v>
      </c>
      <c r="B117" s="12">
        <v>789</v>
      </c>
      <c r="C117" s="13">
        <v>646631009.13</v>
      </c>
      <c r="D117" s="61">
        <v>3.5870627841616512E-3</v>
      </c>
      <c r="E117" s="13">
        <v>136523258.46000001</v>
      </c>
      <c r="F117" s="61">
        <v>1.1596975917538108E-3</v>
      </c>
      <c r="G117" s="61">
        <v>3.7364164643012572</v>
      </c>
      <c r="H117" s="61">
        <v>2.4062685827409256</v>
      </c>
      <c r="J117" s="13">
        <v>646631009.13</v>
      </c>
      <c r="K117" s="61">
        <v>3.790653649254096E-3</v>
      </c>
      <c r="L117" s="13">
        <v>136523258.46000001</v>
      </c>
      <c r="M117" s="61">
        <v>1.2415122116457454E-3</v>
      </c>
      <c r="N117" s="61">
        <v>3.7364164643012572</v>
      </c>
      <c r="O117" s="61">
        <v>2.4062685827409256</v>
      </c>
    </row>
    <row r="118" spans="1:15" s="35" customFormat="1" ht="12.75" customHeight="1">
      <c r="A118" s="16" t="s">
        <v>120</v>
      </c>
      <c r="B118" s="17">
        <v>798</v>
      </c>
      <c r="C118" s="18">
        <v>710180.22999999986</v>
      </c>
      <c r="D118" s="62">
        <v>3.9395900244682125E-6</v>
      </c>
      <c r="E118" s="18">
        <v>827883.39999999991</v>
      </c>
      <c r="F118" s="62">
        <v>7.0324602273850297E-6</v>
      </c>
      <c r="G118" s="62">
        <v>-0.14217360802257906</v>
      </c>
      <c r="H118" s="62">
        <v>-0.38308062425212452</v>
      </c>
      <c r="J118" s="18">
        <v>710180.22999999986</v>
      </c>
      <c r="K118" s="62">
        <v>4.1631892725027016E-6</v>
      </c>
      <c r="L118" s="18">
        <v>827883.39999999991</v>
      </c>
      <c r="M118" s="62">
        <v>7.5285878942007719E-6</v>
      </c>
      <c r="N118" s="62">
        <v>-0.14217360802257906</v>
      </c>
      <c r="O118" s="62">
        <v>-0.38308062425212452</v>
      </c>
    </row>
    <row r="119" spans="1:15" s="35" customFormat="1" ht="12.75" customHeight="1" thickBot="1">
      <c r="A119" s="40" t="s">
        <v>121</v>
      </c>
      <c r="B119" s="41"/>
      <c r="C119" s="20">
        <v>647341189.36000001</v>
      </c>
      <c r="D119" s="63">
        <v>3.5910023741861198E-3</v>
      </c>
      <c r="E119" s="20">
        <v>137351141.86000001</v>
      </c>
      <c r="F119" s="63">
        <v>1.166730051981196E-3</v>
      </c>
      <c r="G119" s="63">
        <v>3.7130382797969403</v>
      </c>
      <c r="H119" s="63">
        <v>2.3894557927342253</v>
      </c>
      <c r="J119" s="20">
        <v>647341189.36000001</v>
      </c>
      <c r="K119" s="63">
        <v>3.7948168385265988E-3</v>
      </c>
      <c r="L119" s="20">
        <v>137351141.86000001</v>
      </c>
      <c r="M119" s="63">
        <v>1.2490407995399463E-3</v>
      </c>
      <c r="N119" s="63">
        <v>3.7130382797969403</v>
      </c>
      <c r="O119" s="63">
        <v>2.3894557927342253</v>
      </c>
    </row>
    <row r="120" spans="1:15" s="35" customFormat="1" ht="12.75" customHeight="1">
      <c r="A120" s="11" t="s">
        <v>122</v>
      </c>
      <c r="B120" s="12">
        <v>790</v>
      </c>
      <c r="C120" s="13">
        <v>19922961.240000002</v>
      </c>
      <c r="D120" s="61">
        <v>8.3326012618363217E-4</v>
      </c>
      <c r="E120" s="13">
        <v>79130.97</v>
      </c>
      <c r="F120" s="61">
        <v>5.6877260682800925E-6</v>
      </c>
      <c r="G120" s="61">
        <v>250.77198308070786</v>
      </c>
      <c r="H120" s="61">
        <v>180.06579149996969</v>
      </c>
      <c r="J120" s="13">
        <v>19922961.240000002</v>
      </c>
      <c r="K120" s="61">
        <v>8.4681222382427829E-4</v>
      </c>
      <c r="L120" s="13">
        <v>79130.97</v>
      </c>
      <c r="M120" s="61">
        <v>5.8783662048949811E-6</v>
      </c>
      <c r="N120" s="61">
        <v>250.77198308070786</v>
      </c>
      <c r="O120" s="61">
        <v>180.06579149996969</v>
      </c>
    </row>
    <row r="121" spans="1:15" s="35" customFormat="1" ht="12.75" customHeight="1">
      <c r="A121" s="32" t="s">
        <v>123</v>
      </c>
      <c r="B121" s="22">
        <v>791</v>
      </c>
      <c r="C121" s="23">
        <v>23889730955.896339</v>
      </c>
      <c r="D121" s="64">
        <v>0.99916673987381632</v>
      </c>
      <c r="E121" s="23">
        <v>13912505450.292784</v>
      </c>
      <c r="F121" s="64">
        <v>0.99999431227393176</v>
      </c>
      <c r="G121" s="64">
        <v>0.71714081559576948</v>
      </c>
      <c r="H121" s="64">
        <v>0.23490889291317463</v>
      </c>
      <c r="J121" s="23">
        <v>23507088906.900211</v>
      </c>
      <c r="K121" s="64">
        <v>0.99915318777617568</v>
      </c>
      <c r="L121" s="23">
        <v>13461309159.896732</v>
      </c>
      <c r="M121" s="64">
        <v>0.9999941216337952</v>
      </c>
      <c r="N121" s="64">
        <v>0.74627063591492049</v>
      </c>
      <c r="O121" s="64">
        <v>0.25585806250623544</v>
      </c>
    </row>
    <row r="122" spans="1:15" s="35" customFormat="1" ht="12.75" customHeight="1">
      <c r="A122" s="32" t="s">
        <v>124</v>
      </c>
      <c r="B122" s="22">
        <v>792</v>
      </c>
      <c r="C122" s="23">
        <v>0</v>
      </c>
      <c r="D122" s="64">
        <v>0</v>
      </c>
      <c r="E122" s="23">
        <v>0</v>
      </c>
      <c r="F122" s="64">
        <v>0</v>
      </c>
      <c r="G122" s="64">
        <v>0</v>
      </c>
      <c r="H122" s="64">
        <v>0</v>
      </c>
      <c r="J122" s="23">
        <v>0</v>
      </c>
      <c r="K122" s="64">
        <v>0</v>
      </c>
      <c r="L122" s="23">
        <v>0</v>
      </c>
      <c r="M122" s="64">
        <v>0</v>
      </c>
      <c r="N122" s="64">
        <v>0</v>
      </c>
      <c r="O122" s="64">
        <v>0</v>
      </c>
    </row>
    <row r="123" spans="1:15" s="35" customFormat="1" ht="12.75" customHeight="1">
      <c r="A123" s="32" t="s">
        <v>125</v>
      </c>
      <c r="B123" s="22">
        <v>793</v>
      </c>
      <c r="C123" s="23">
        <v>0</v>
      </c>
      <c r="D123" s="64">
        <v>0</v>
      </c>
      <c r="E123" s="23">
        <v>0</v>
      </c>
      <c r="F123" s="64">
        <v>0</v>
      </c>
      <c r="G123" s="64">
        <v>0</v>
      </c>
      <c r="H123" s="64">
        <v>0</v>
      </c>
      <c r="J123" s="23">
        <v>0</v>
      </c>
      <c r="K123" s="64">
        <v>0</v>
      </c>
      <c r="L123" s="23">
        <v>0</v>
      </c>
      <c r="M123" s="64">
        <v>0</v>
      </c>
      <c r="N123" s="64">
        <v>0</v>
      </c>
      <c r="O123" s="64">
        <v>0</v>
      </c>
    </row>
    <row r="124" spans="1:15" s="35" customFormat="1" ht="12.75" customHeight="1">
      <c r="A124" s="32" t="s">
        <v>126</v>
      </c>
      <c r="B124" s="22">
        <v>794</v>
      </c>
      <c r="C124" s="23">
        <v>0</v>
      </c>
      <c r="D124" s="64">
        <v>0</v>
      </c>
      <c r="E124" s="23">
        <v>0</v>
      </c>
      <c r="F124" s="64">
        <v>0</v>
      </c>
      <c r="G124" s="64">
        <v>0</v>
      </c>
      <c r="H124" s="64">
        <v>0</v>
      </c>
      <c r="J124" s="23">
        <v>0</v>
      </c>
      <c r="K124" s="64">
        <v>0</v>
      </c>
      <c r="L124" s="23">
        <v>0</v>
      </c>
      <c r="M124" s="64">
        <v>0</v>
      </c>
      <c r="N124" s="64">
        <v>0</v>
      </c>
      <c r="O124" s="64">
        <v>0</v>
      </c>
    </row>
    <row r="125" spans="1:15" s="35" customFormat="1" ht="12.75" customHeight="1">
      <c r="A125" s="32" t="s">
        <v>127</v>
      </c>
      <c r="B125" s="22">
        <v>795</v>
      </c>
      <c r="C125" s="23">
        <v>0</v>
      </c>
      <c r="D125" s="64">
        <v>0</v>
      </c>
      <c r="E125" s="23">
        <v>0</v>
      </c>
      <c r="F125" s="64">
        <v>0</v>
      </c>
      <c r="G125" s="64">
        <v>0</v>
      </c>
      <c r="H125" s="64">
        <v>0</v>
      </c>
      <c r="J125" s="23">
        <v>0</v>
      </c>
      <c r="K125" s="64">
        <v>0</v>
      </c>
      <c r="L125" s="23">
        <v>0</v>
      </c>
      <c r="M125" s="64">
        <v>0</v>
      </c>
      <c r="N125" s="64">
        <v>0</v>
      </c>
      <c r="O125" s="64">
        <v>0</v>
      </c>
    </row>
    <row r="126" spans="1:15" s="35" customFormat="1" ht="12.75" customHeight="1">
      <c r="A126" s="32" t="s">
        <v>17</v>
      </c>
      <c r="B126" s="22">
        <v>796</v>
      </c>
      <c r="C126" s="23">
        <v>0</v>
      </c>
      <c r="D126" s="64">
        <v>0</v>
      </c>
      <c r="E126" s="23">
        <v>0</v>
      </c>
      <c r="F126" s="64">
        <v>0</v>
      </c>
      <c r="G126" s="64">
        <v>0</v>
      </c>
      <c r="H126" s="64">
        <v>0</v>
      </c>
      <c r="J126" s="23">
        <v>0</v>
      </c>
      <c r="K126" s="64">
        <v>0</v>
      </c>
      <c r="L126" s="23">
        <v>0</v>
      </c>
      <c r="M126" s="64">
        <v>0</v>
      </c>
      <c r="N126" s="64">
        <v>0</v>
      </c>
      <c r="O126" s="64">
        <v>0</v>
      </c>
    </row>
    <row r="127" spans="1:15" s="35" customFormat="1" ht="12.75" customHeight="1">
      <c r="A127" s="32" t="s">
        <v>18</v>
      </c>
      <c r="B127" s="22">
        <v>797</v>
      </c>
      <c r="C127" s="23">
        <v>0</v>
      </c>
      <c r="D127" s="64">
        <v>0</v>
      </c>
      <c r="E127" s="23">
        <v>0</v>
      </c>
      <c r="F127" s="64">
        <v>0</v>
      </c>
      <c r="G127" s="64">
        <v>0</v>
      </c>
      <c r="H127" s="64">
        <v>0</v>
      </c>
      <c r="J127" s="23">
        <v>0</v>
      </c>
      <c r="K127" s="64">
        <v>0</v>
      </c>
      <c r="L127" s="23">
        <v>0</v>
      </c>
      <c r="M127" s="64">
        <v>0</v>
      </c>
      <c r="N127" s="64">
        <v>0</v>
      </c>
      <c r="O127" s="64">
        <v>0</v>
      </c>
    </row>
    <row r="128" spans="1:15" s="35" customFormat="1" ht="12.75" customHeight="1">
      <c r="A128" s="32" t="s">
        <v>128</v>
      </c>
      <c r="B128" s="22">
        <v>799</v>
      </c>
      <c r="C128" s="23">
        <v>0</v>
      </c>
      <c r="D128" s="64">
        <v>0</v>
      </c>
      <c r="E128" s="23">
        <v>0</v>
      </c>
      <c r="F128" s="64">
        <v>0</v>
      </c>
      <c r="G128" s="64">
        <v>0</v>
      </c>
      <c r="H128" s="64">
        <v>0</v>
      </c>
      <c r="J128" s="23">
        <v>0</v>
      </c>
      <c r="K128" s="64">
        <v>0</v>
      </c>
      <c r="L128" s="23">
        <v>0</v>
      </c>
      <c r="M128" s="64">
        <v>0</v>
      </c>
      <c r="N128" s="64">
        <v>0</v>
      </c>
      <c r="O128" s="64">
        <v>0</v>
      </c>
    </row>
    <row r="129" spans="1:15" s="35" customFormat="1" ht="12.75" customHeight="1" thickBot="1">
      <c r="A129" s="40" t="s">
        <v>129</v>
      </c>
      <c r="B129" s="41"/>
      <c r="C129" s="20">
        <v>23909653917.136341</v>
      </c>
      <c r="D129" s="63">
        <v>1</v>
      </c>
      <c r="E129" s="20">
        <v>13912584581.262783</v>
      </c>
      <c r="F129" s="63">
        <v>1</v>
      </c>
      <c r="G129" s="63">
        <v>0.71856305904062068</v>
      </c>
      <c r="H129" s="63">
        <v>0.23593172171206089</v>
      </c>
      <c r="J129" s="20">
        <v>23527011868.140213</v>
      </c>
      <c r="K129" s="63">
        <v>1</v>
      </c>
      <c r="L129" s="20">
        <v>13461388290.866732</v>
      </c>
      <c r="M129" s="63">
        <v>1</v>
      </c>
      <c r="N129" s="63">
        <v>0.747740378613311</v>
      </c>
      <c r="O129" s="63">
        <v>0.25691505114225888</v>
      </c>
    </row>
    <row r="130" spans="1:15" s="35" customFormat="1" ht="12.75" customHeight="1">
      <c r="A130" s="44" t="s">
        <v>130</v>
      </c>
      <c r="B130" s="45">
        <v>9000</v>
      </c>
      <c r="C130" s="46">
        <v>180267547026.25787</v>
      </c>
      <c r="D130" s="75">
        <v>0.88289753309055785</v>
      </c>
      <c r="E130" s="46">
        <v>117723154235.00696</v>
      </c>
      <c r="F130" s="75">
        <v>0.8943099745831089</v>
      </c>
      <c r="G130" s="75">
        <v>0.53128369858656299</v>
      </c>
      <c r="H130" s="75">
        <v>0.10124681667498225</v>
      </c>
      <c r="J130" s="46">
        <v>170585621626.82431</v>
      </c>
      <c r="K130" s="75">
        <v>0.87879711152983486</v>
      </c>
      <c r="L130" s="46">
        <v>109965296498.39297</v>
      </c>
      <c r="M130" s="75">
        <v>0.89093615927665171</v>
      </c>
      <c r="N130" s="75">
        <v>0.55126778227999629</v>
      </c>
      <c r="O130" s="75">
        <v>0.11561868556634036</v>
      </c>
    </row>
    <row r="131" spans="1:15" s="35" customFormat="1" ht="12.75" customHeight="1">
      <c r="A131" s="47" t="s">
        <v>131</v>
      </c>
      <c r="B131" s="48">
        <v>9001</v>
      </c>
      <c r="C131" s="49">
        <v>23909653917.136341</v>
      </c>
      <c r="D131" s="76">
        <v>0.11710246690944213</v>
      </c>
      <c r="E131" s="49">
        <v>13912584581.262783</v>
      </c>
      <c r="F131" s="76">
        <v>0.10569002541689107</v>
      </c>
      <c r="G131" s="76">
        <v>0.71856305904062068</v>
      </c>
      <c r="H131" s="76">
        <v>0.23593172171206089</v>
      </c>
      <c r="J131" s="49">
        <v>23527011868.140213</v>
      </c>
      <c r="K131" s="76">
        <v>0.12120288847016505</v>
      </c>
      <c r="L131" s="49">
        <v>13461388290.866732</v>
      </c>
      <c r="M131" s="76">
        <v>0.10906384072334827</v>
      </c>
      <c r="N131" s="76">
        <v>0.747740378613311</v>
      </c>
      <c r="O131" s="76">
        <v>0.25691505114225888</v>
      </c>
    </row>
    <row r="132" spans="1:15" s="35" customFormat="1" ht="13.5" thickBot="1">
      <c r="A132" s="50" t="s">
        <v>132</v>
      </c>
      <c r="B132" s="51">
        <v>9002</v>
      </c>
      <c r="C132" s="52">
        <v>204177200943.39423</v>
      </c>
      <c r="D132" s="77">
        <v>1</v>
      </c>
      <c r="E132" s="52">
        <v>131635738816.26974</v>
      </c>
      <c r="F132" s="77">
        <v>1</v>
      </c>
      <c r="G132" s="77">
        <v>0.55107725895301152</v>
      </c>
      <c r="H132" s="77">
        <v>0.11548166771162283</v>
      </c>
      <c r="J132" s="52">
        <v>194112633494.96454</v>
      </c>
      <c r="K132" s="77">
        <v>1</v>
      </c>
      <c r="L132" s="52">
        <v>123426684789.2597</v>
      </c>
      <c r="M132" s="77">
        <v>1</v>
      </c>
      <c r="N132" s="77">
        <v>0.57269583823299586</v>
      </c>
      <c r="O132" s="77">
        <v>0.13102900987630051</v>
      </c>
    </row>
    <row r="133" spans="1:15" s="35" customFormat="1">
      <c r="A133" s="53"/>
      <c r="B133" s="53"/>
    </row>
    <row r="134" spans="1:15" s="35" customFormat="1">
      <c r="A134" s="53"/>
      <c r="B134" s="53"/>
    </row>
    <row r="135" spans="1:15" s="35" customFormat="1">
      <c r="A135" s="53"/>
      <c r="B135" s="53"/>
    </row>
    <row r="136" spans="1:15" s="35" customFormat="1">
      <c r="A136" s="53"/>
      <c r="B136" s="53"/>
    </row>
    <row r="137" spans="1:15" s="35" customFormat="1">
      <c r="A137" s="53"/>
      <c r="B137" s="53"/>
    </row>
    <row r="138" spans="1:15" s="35" customFormat="1">
      <c r="A138" s="53"/>
      <c r="B138" s="53"/>
    </row>
    <row r="139" spans="1:15" s="35" customFormat="1">
      <c r="A139" s="53"/>
      <c r="B139" s="53"/>
    </row>
    <row r="140" spans="1:15" s="35" customFormat="1">
      <c r="A140" s="53"/>
      <c r="B140" s="53"/>
    </row>
    <row r="141" spans="1:15" s="35" customFormat="1">
      <c r="A141" s="53"/>
      <c r="B141" s="53"/>
    </row>
    <row r="142" spans="1:15" s="35" customFormat="1">
      <c r="A142" s="53"/>
      <c r="B142" s="53"/>
    </row>
    <row r="143" spans="1:15" s="35" customFormat="1">
      <c r="A143" s="53"/>
      <c r="B143" s="53"/>
    </row>
    <row r="144" spans="1:15" s="35" customFormat="1">
      <c r="A144" s="53"/>
      <c r="B144" s="53"/>
    </row>
    <row r="145" spans="1:2" s="35" customFormat="1">
      <c r="A145" s="53"/>
      <c r="B145" s="53"/>
    </row>
    <row r="146" spans="1:2" s="35" customFormat="1">
      <c r="A146" s="53"/>
      <c r="B146" s="53"/>
    </row>
    <row r="147" spans="1:2" s="35" customFormat="1">
      <c r="A147" s="53"/>
      <c r="B147" s="53"/>
    </row>
    <row r="148" spans="1:2" s="35" customFormat="1">
      <c r="A148" s="53"/>
      <c r="B148" s="53"/>
    </row>
    <row r="149" spans="1:2" s="35" customFormat="1">
      <c r="A149" s="53"/>
      <c r="B149" s="53"/>
    </row>
    <row r="150" spans="1:2" s="35" customFormat="1">
      <c r="A150" s="53"/>
      <c r="B150" s="53"/>
    </row>
    <row r="151" spans="1:2" s="35" customFormat="1">
      <c r="A151" s="53"/>
      <c r="B151" s="53"/>
    </row>
    <row r="152" spans="1:2" s="35" customFormat="1">
      <c r="A152" s="53"/>
      <c r="B152" s="53"/>
    </row>
    <row r="153" spans="1:2" s="35" customFormat="1">
      <c r="A153" s="53"/>
      <c r="B153" s="53"/>
    </row>
    <row r="154" spans="1:2" s="35" customFormat="1">
      <c r="A154" s="53"/>
      <c r="B154" s="53"/>
    </row>
    <row r="155" spans="1:2" s="35" customFormat="1">
      <c r="A155" s="53"/>
      <c r="B155" s="53"/>
    </row>
    <row r="156" spans="1:2" s="35" customFormat="1">
      <c r="A156" s="53"/>
      <c r="B156" s="53"/>
    </row>
    <row r="157" spans="1:2" s="35" customFormat="1">
      <c r="A157" s="53"/>
      <c r="B157" s="53"/>
    </row>
    <row r="158" spans="1:2" s="35" customFormat="1">
      <c r="A158" s="53"/>
      <c r="B158" s="53"/>
    </row>
    <row r="159" spans="1:2" s="35" customFormat="1">
      <c r="A159" s="53"/>
      <c r="B159" s="53"/>
    </row>
    <row r="160" spans="1:2" s="35" customFormat="1">
      <c r="A160" s="53"/>
      <c r="B160" s="53"/>
    </row>
    <row r="161" spans="1:2" s="35" customFormat="1">
      <c r="A161" s="53"/>
      <c r="B161" s="53"/>
    </row>
    <row r="162" spans="1:2" s="35" customFormat="1">
      <c r="A162" s="53"/>
      <c r="B162" s="53"/>
    </row>
    <row r="163" spans="1:2" s="35" customFormat="1">
      <c r="A163" s="53"/>
      <c r="B163" s="53"/>
    </row>
    <row r="164" spans="1:2" s="35" customFormat="1">
      <c r="A164" s="53"/>
      <c r="B164" s="53"/>
    </row>
    <row r="165" spans="1:2" s="35" customFormat="1">
      <c r="A165" s="53"/>
      <c r="B165" s="53"/>
    </row>
    <row r="166" spans="1:2" s="35" customFormat="1">
      <c r="A166" s="53"/>
      <c r="B166" s="53"/>
    </row>
    <row r="167" spans="1:2" s="35" customFormat="1">
      <c r="A167" s="53"/>
      <c r="B167" s="53"/>
    </row>
    <row r="168" spans="1:2" s="35" customFormat="1">
      <c r="A168" s="53"/>
      <c r="B168" s="53"/>
    </row>
    <row r="169" spans="1:2" s="35" customFormat="1">
      <c r="A169" s="53"/>
      <c r="B169" s="53"/>
    </row>
    <row r="170" spans="1:2" s="35" customFormat="1">
      <c r="A170" s="53"/>
      <c r="B170" s="53"/>
    </row>
    <row r="171" spans="1:2" s="35" customFormat="1">
      <c r="A171" s="53"/>
      <c r="B171" s="53"/>
    </row>
    <row r="172" spans="1:2" s="35" customFormat="1">
      <c r="A172" s="53"/>
      <c r="B172" s="53"/>
    </row>
    <row r="173" spans="1:2" s="35" customFormat="1">
      <c r="A173" s="53"/>
      <c r="B173" s="53"/>
    </row>
    <row r="174" spans="1:2" s="35" customFormat="1">
      <c r="A174" s="53"/>
      <c r="B174" s="53"/>
    </row>
    <row r="175" spans="1:2" s="35" customFormat="1">
      <c r="A175" s="53"/>
      <c r="B175" s="53"/>
    </row>
    <row r="176" spans="1:2" s="35" customFormat="1">
      <c r="A176" s="53"/>
      <c r="B176" s="53"/>
    </row>
    <row r="177" spans="1:2" s="35" customFormat="1">
      <c r="A177" s="53"/>
      <c r="B177" s="53"/>
    </row>
    <row r="178" spans="1:2" s="35" customFormat="1">
      <c r="A178" s="53"/>
      <c r="B178" s="53"/>
    </row>
    <row r="179" spans="1:2" s="35" customFormat="1">
      <c r="A179" s="53"/>
      <c r="B179" s="53"/>
    </row>
  </sheetData>
  <mergeCells count="15">
    <mergeCell ref="A29:B29"/>
    <mergeCell ref="C5:H5"/>
    <mergeCell ref="J5:O5"/>
    <mergeCell ref="A12:B12"/>
    <mergeCell ref="A24:B24"/>
    <mergeCell ref="A27:B27"/>
    <mergeCell ref="A75:B75"/>
    <mergeCell ref="A77:B77"/>
    <mergeCell ref="A92:B92"/>
    <mergeCell ref="A31:B31"/>
    <mergeCell ref="A35:B35"/>
    <mergeCell ref="A38:B38"/>
    <mergeCell ref="A50:B50"/>
    <mergeCell ref="A68:B68"/>
    <mergeCell ref="A73:B73"/>
  </mergeCells>
  <conditionalFormatting sqref="G103:H132 G9:H92 G94:H99 N9:O92 N94:O99">
    <cfRule type="cellIs" dxfId="8" priority="9" operator="lessThan">
      <formula>0</formula>
    </cfRule>
  </conditionalFormatting>
  <conditionalFormatting sqref="G7:H7">
    <cfRule type="cellIs" dxfId="7" priority="8" operator="lessThan">
      <formula>0</formula>
    </cfRule>
  </conditionalFormatting>
  <conditionalFormatting sqref="G8:H8">
    <cfRule type="cellIs" dxfId="6" priority="7" operator="lessThan">
      <formula>0</formula>
    </cfRule>
  </conditionalFormatting>
  <conditionalFormatting sqref="N103:O132">
    <cfRule type="cellIs" dxfId="5" priority="6" operator="lessThan">
      <formula>0</formula>
    </cfRule>
  </conditionalFormatting>
  <conditionalFormatting sqref="N7:O7">
    <cfRule type="cellIs" dxfId="4" priority="5" operator="lessThan">
      <formula>0</formula>
    </cfRule>
  </conditionalFormatting>
  <conditionalFormatting sqref="N8:O8">
    <cfRule type="cellIs" dxfId="3" priority="4" operator="lessThan">
      <formula>0</formula>
    </cfRule>
  </conditionalFormatting>
  <conditionalFormatting sqref="G93:H93 N93:O93">
    <cfRule type="cellIs" dxfId="2" priority="3" operator="lessThan">
      <formula>0</formula>
    </cfRule>
  </conditionalFormatting>
  <conditionalFormatting sqref="G100:H100 N100:O100">
    <cfRule type="cellIs" dxfId="1" priority="2" operator="lessThan">
      <formula>0</formula>
    </cfRule>
  </conditionalFormatting>
  <conditionalFormatting sqref="G101:H102 N101:O102">
    <cfRule type="cellIs" dxfId="0" priority="1" operator="lessThan">
      <formula>0</formula>
    </cfRule>
  </conditionalFormatting>
  <dataValidations count="1">
    <dataValidation type="list" allowBlank="1" showInputMessage="1" showErrorMessage="1" sqref="B2" xr:uid="{4F5874D8-5273-4D9D-86C6-66A5E3A96896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3045-82BD-415B-BF08-E8E374755D92}">
  <dimension ref="A1:HV82"/>
  <sheetViews>
    <sheetView showGridLines="0" zoomScale="80" zoomScaleNormal="80" workbookViewId="0">
      <pane xSplit="3" ySplit="6" topLeftCell="D7" activePane="bottomRight" state="frozen"/>
      <selection activeCell="J132" sqref="J132"/>
      <selection pane="topRight" activeCell="J132" sqref="J132"/>
      <selection pane="bottomLeft" activeCell="J132" sqref="J13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99" ht="15" customHeight="1">
      <c r="A1" s="1" t="s">
        <v>0</v>
      </c>
      <c r="B1" s="2"/>
      <c r="C1" s="2"/>
    </row>
    <row r="2" spans="1:99" ht="15" customHeight="1">
      <c r="A2" s="1" t="s">
        <v>319</v>
      </c>
      <c r="B2" s="4" t="s">
        <v>6</v>
      </c>
      <c r="C2" s="4" t="s">
        <v>6</v>
      </c>
      <c r="E2" s="89" t="s">
        <v>137</v>
      </c>
      <c r="F2" s="90"/>
      <c r="G2" s="91"/>
      <c r="H2" s="6"/>
      <c r="CG2" s="6"/>
    </row>
    <row r="3" spans="1:99" ht="15" customHeight="1">
      <c r="A3" s="5" t="s">
        <v>364</v>
      </c>
      <c r="B3" s="2"/>
      <c r="C3" s="2"/>
      <c r="CD3" s="7"/>
    </row>
    <row r="4" spans="1:99" ht="22.5" customHeight="1"/>
    <row r="5" spans="1:99" ht="22.5" customHeight="1">
      <c r="D5" s="78">
        <v>701</v>
      </c>
      <c r="E5" s="78">
        <v>900</v>
      </c>
      <c r="F5" s="78">
        <v>901</v>
      </c>
      <c r="G5" s="78">
        <v>902</v>
      </c>
      <c r="H5" s="78">
        <v>702</v>
      </c>
      <c r="I5" s="78">
        <v>703</v>
      </c>
      <c r="J5" s="78">
        <v>704</v>
      </c>
      <c r="K5" s="78">
        <v>705</v>
      </c>
      <c r="L5" s="78">
        <v>706</v>
      </c>
      <c r="M5" s="78">
        <v>707</v>
      </c>
      <c r="N5" s="78">
        <v>708</v>
      </c>
      <c r="O5" s="78">
        <v>710</v>
      </c>
      <c r="P5" s="78">
        <v>711</v>
      </c>
      <c r="Q5" s="78">
        <v>712</v>
      </c>
      <c r="R5" s="78">
        <v>713</v>
      </c>
      <c r="S5" s="78">
        <v>714</v>
      </c>
      <c r="T5" s="78">
        <v>715</v>
      </c>
      <c r="U5" s="78">
        <v>903</v>
      </c>
      <c r="V5" s="78">
        <v>716</v>
      </c>
      <c r="W5" s="78">
        <v>717</v>
      </c>
      <c r="X5" s="78">
        <v>718</v>
      </c>
      <c r="Y5" s="78">
        <v>719</v>
      </c>
      <c r="Z5" s="78">
        <v>720</v>
      </c>
      <c r="AA5" s="78">
        <v>721</v>
      </c>
      <c r="AB5" s="78">
        <v>722</v>
      </c>
      <c r="AC5" s="78">
        <v>723</v>
      </c>
      <c r="AD5" s="78">
        <v>724</v>
      </c>
      <c r="AE5" s="78">
        <v>725</v>
      </c>
      <c r="AF5" s="78">
        <v>726</v>
      </c>
      <c r="AG5" s="78">
        <v>727</v>
      </c>
      <c r="AH5" s="78">
        <v>728</v>
      </c>
      <c r="AI5" s="78">
        <v>729</v>
      </c>
      <c r="AJ5" s="78">
        <v>730</v>
      </c>
      <c r="AK5" s="78">
        <v>731</v>
      </c>
      <c r="AL5" s="78">
        <v>732</v>
      </c>
      <c r="AM5" s="78">
        <v>733</v>
      </c>
      <c r="AN5" s="78">
        <v>734</v>
      </c>
      <c r="AO5" s="78">
        <v>735</v>
      </c>
      <c r="AP5" s="78">
        <v>736</v>
      </c>
      <c r="AQ5" s="78">
        <v>737</v>
      </c>
      <c r="AR5" s="78">
        <v>738</v>
      </c>
      <c r="AS5" s="78">
        <v>739</v>
      </c>
      <c r="AT5" s="78">
        <v>740</v>
      </c>
      <c r="AU5" s="78">
        <v>741</v>
      </c>
      <c r="AV5" s="78">
        <v>742</v>
      </c>
      <c r="AW5" s="78">
        <v>743</v>
      </c>
      <c r="AX5" s="78">
        <v>744</v>
      </c>
      <c r="AY5" s="78">
        <v>745</v>
      </c>
      <c r="AZ5" s="78">
        <v>746</v>
      </c>
      <c r="BA5" s="78">
        <v>747</v>
      </c>
      <c r="BB5" s="78">
        <v>748</v>
      </c>
      <c r="BC5" s="78">
        <v>749</v>
      </c>
      <c r="BD5" s="78">
        <v>750</v>
      </c>
      <c r="BE5" s="78">
        <v>751</v>
      </c>
      <c r="BF5" s="78">
        <v>752</v>
      </c>
      <c r="BG5" s="78">
        <v>753</v>
      </c>
      <c r="BH5" s="78">
        <v>754</v>
      </c>
      <c r="BI5" s="78">
        <v>755</v>
      </c>
      <c r="BJ5" s="78">
        <v>756</v>
      </c>
      <c r="BK5" s="78">
        <v>757</v>
      </c>
      <c r="BL5" s="78">
        <v>758</v>
      </c>
      <c r="BM5" s="78">
        <v>759</v>
      </c>
      <c r="BN5" s="78">
        <v>760</v>
      </c>
      <c r="BO5" s="78">
        <v>761</v>
      </c>
      <c r="BP5" s="78">
        <v>765</v>
      </c>
      <c r="BQ5" s="78">
        <v>766</v>
      </c>
      <c r="BR5" s="78">
        <v>767</v>
      </c>
      <c r="BS5" s="78">
        <v>768</v>
      </c>
      <c r="BT5" s="78">
        <v>769</v>
      </c>
      <c r="BU5" s="78">
        <v>770</v>
      </c>
      <c r="BV5" s="78">
        <v>771</v>
      </c>
      <c r="BW5" s="78">
        <v>773</v>
      </c>
      <c r="BX5" s="78">
        <v>774</v>
      </c>
      <c r="BY5" s="78">
        <v>775</v>
      </c>
      <c r="BZ5" s="78">
        <v>776</v>
      </c>
      <c r="CA5" s="78">
        <v>777</v>
      </c>
      <c r="CB5" s="78">
        <v>778</v>
      </c>
      <c r="CC5" s="78">
        <v>779</v>
      </c>
      <c r="CD5" s="78">
        <v>780</v>
      </c>
      <c r="CE5" s="78">
        <v>781</v>
      </c>
      <c r="CF5" s="78">
        <v>782</v>
      </c>
      <c r="CG5" s="78">
        <v>783</v>
      </c>
      <c r="CH5" s="78">
        <v>784</v>
      </c>
      <c r="CI5" s="78">
        <v>785</v>
      </c>
      <c r="CJ5" s="78">
        <v>904</v>
      </c>
      <c r="CK5" s="78">
        <v>905</v>
      </c>
      <c r="CL5" s="78">
        <v>906</v>
      </c>
      <c r="CM5" s="78">
        <v>90601</v>
      </c>
      <c r="CN5" s="78">
        <v>90602</v>
      </c>
      <c r="CO5" s="78">
        <v>907</v>
      </c>
      <c r="CP5" s="78">
        <v>90701</v>
      </c>
      <c r="CQ5" s="78">
        <v>90702</v>
      </c>
      <c r="CR5" s="78">
        <v>786</v>
      </c>
      <c r="CS5" s="78">
        <v>789</v>
      </c>
      <c r="CT5" s="78">
        <v>798</v>
      </c>
      <c r="CU5" s="79"/>
    </row>
    <row r="6" spans="1:99" ht="79.5" customHeight="1">
      <c r="A6" s="55" t="s">
        <v>140</v>
      </c>
      <c r="B6" s="55" t="s">
        <v>141</v>
      </c>
      <c r="C6" s="55" t="s">
        <v>142</v>
      </c>
      <c r="D6" s="56" t="s">
        <v>41</v>
      </c>
      <c r="E6" s="56" t="s">
        <v>42</v>
      </c>
      <c r="F6" s="56" t="s">
        <v>43</v>
      </c>
      <c r="G6" s="56" t="s">
        <v>44</v>
      </c>
      <c r="H6" s="56" t="s">
        <v>107</v>
      </c>
      <c r="I6" s="56" t="s">
        <v>45</v>
      </c>
      <c r="J6" s="56" t="s">
        <v>11</v>
      </c>
      <c r="K6" s="56" t="s">
        <v>102</v>
      </c>
      <c r="L6" s="56" t="s">
        <v>103</v>
      </c>
      <c r="M6" s="56" t="s">
        <v>95</v>
      </c>
      <c r="N6" s="56" t="s">
        <v>104</v>
      </c>
      <c r="O6" s="56" t="s">
        <v>38</v>
      </c>
      <c r="P6" s="56" t="s">
        <v>39</v>
      </c>
      <c r="Q6" s="56" t="s">
        <v>34</v>
      </c>
      <c r="R6" s="56" t="s">
        <v>320</v>
      </c>
      <c r="S6" s="56" t="s">
        <v>71</v>
      </c>
      <c r="T6" s="56" t="s">
        <v>72</v>
      </c>
      <c r="U6" s="56" t="s">
        <v>73</v>
      </c>
      <c r="V6" s="56" t="s">
        <v>74</v>
      </c>
      <c r="W6" s="56" t="s">
        <v>27</v>
      </c>
      <c r="X6" s="56" t="s">
        <v>12</v>
      </c>
      <c r="Y6" s="56" t="s">
        <v>80</v>
      </c>
      <c r="Z6" s="56" t="s">
        <v>81</v>
      </c>
      <c r="AA6" s="56" t="s">
        <v>82</v>
      </c>
      <c r="AB6" s="56" t="s">
        <v>83</v>
      </c>
      <c r="AC6" s="56" t="s">
        <v>53</v>
      </c>
      <c r="AD6" s="56" t="s">
        <v>54</v>
      </c>
      <c r="AE6" s="56" t="s">
        <v>84</v>
      </c>
      <c r="AF6" s="56" t="s">
        <v>85</v>
      </c>
      <c r="AG6" s="56" t="s">
        <v>32</v>
      </c>
      <c r="AH6" s="56" t="s">
        <v>76</v>
      </c>
      <c r="AI6" s="56" t="s">
        <v>13</v>
      </c>
      <c r="AJ6" s="56" t="s">
        <v>321</v>
      </c>
      <c r="AK6" s="56" t="s">
        <v>87</v>
      </c>
      <c r="AL6" s="56" t="s">
        <v>88</v>
      </c>
      <c r="AM6" s="56" t="s">
        <v>89</v>
      </c>
      <c r="AN6" s="56" t="s">
        <v>90</v>
      </c>
      <c r="AO6" s="56" t="s">
        <v>78</v>
      </c>
      <c r="AP6" s="56" t="s">
        <v>105</v>
      </c>
      <c r="AQ6" s="56" t="s">
        <v>28</v>
      </c>
      <c r="AR6" s="56" t="s">
        <v>35</v>
      </c>
      <c r="AS6" s="56" t="s">
        <v>36</v>
      </c>
      <c r="AT6" s="56" t="s">
        <v>46</v>
      </c>
      <c r="AU6" s="56" t="s">
        <v>47</v>
      </c>
      <c r="AV6" s="56" t="s">
        <v>48</v>
      </c>
      <c r="AW6" s="56" t="s">
        <v>49</v>
      </c>
      <c r="AX6" s="56" t="s">
        <v>50</v>
      </c>
      <c r="AY6" s="56" t="s">
        <v>96</v>
      </c>
      <c r="AZ6" s="56" t="s">
        <v>97</v>
      </c>
      <c r="BA6" s="56" t="s">
        <v>98</v>
      </c>
      <c r="BB6" s="56" t="s">
        <v>108</v>
      </c>
      <c r="BC6" s="56" t="s">
        <v>109</v>
      </c>
      <c r="BD6" s="56" t="s">
        <v>14</v>
      </c>
      <c r="BE6" s="56" t="s">
        <v>15</v>
      </c>
      <c r="BF6" s="56" t="s">
        <v>110</v>
      </c>
      <c r="BG6" s="56" t="s">
        <v>111</v>
      </c>
      <c r="BH6" s="56" t="s">
        <v>112</v>
      </c>
      <c r="BI6" s="56" t="s">
        <v>99</v>
      </c>
      <c r="BJ6" s="56" t="s">
        <v>100</v>
      </c>
      <c r="BK6" s="56" t="s">
        <v>113</v>
      </c>
      <c r="BL6" s="56" t="s">
        <v>114</v>
      </c>
      <c r="BM6" s="56" t="s">
        <v>115</v>
      </c>
      <c r="BN6" s="56" t="s">
        <v>117</v>
      </c>
      <c r="BO6" s="56" t="s">
        <v>51</v>
      </c>
      <c r="BP6" s="56" t="s">
        <v>55</v>
      </c>
      <c r="BQ6" s="56" t="s">
        <v>56</v>
      </c>
      <c r="BR6" s="56" t="s">
        <v>57</v>
      </c>
      <c r="BS6" s="56" t="s">
        <v>58</v>
      </c>
      <c r="BT6" s="56" t="s">
        <v>91</v>
      </c>
      <c r="BU6" s="56" t="s">
        <v>322</v>
      </c>
      <c r="BV6" s="56" t="s">
        <v>93</v>
      </c>
      <c r="BW6" s="56" t="s">
        <v>59</v>
      </c>
      <c r="BX6" s="56" t="s">
        <v>60</v>
      </c>
      <c r="BY6" s="56" t="s">
        <v>61</v>
      </c>
      <c r="BZ6" s="56" t="s">
        <v>62</v>
      </c>
      <c r="CA6" s="56" t="s">
        <v>63</v>
      </c>
      <c r="CB6" s="56" t="s">
        <v>64</v>
      </c>
      <c r="CC6" s="56" t="s">
        <v>65</v>
      </c>
      <c r="CD6" s="56" t="s">
        <v>66</v>
      </c>
      <c r="CE6" s="56" t="s">
        <v>67</v>
      </c>
      <c r="CF6" s="56" t="s">
        <v>68</v>
      </c>
      <c r="CG6" s="56" t="s">
        <v>69</v>
      </c>
      <c r="CH6" s="56" t="s">
        <v>17</v>
      </c>
      <c r="CI6" s="56" t="s">
        <v>18</v>
      </c>
      <c r="CJ6" s="56" t="s">
        <v>19</v>
      </c>
      <c r="CK6" s="56" t="s">
        <v>20</v>
      </c>
      <c r="CL6" s="56" t="s">
        <v>21</v>
      </c>
      <c r="CM6" s="56" t="s">
        <v>22</v>
      </c>
      <c r="CN6" s="56" t="s">
        <v>23</v>
      </c>
      <c r="CO6" s="56" t="s">
        <v>24</v>
      </c>
      <c r="CP6" s="56" t="s">
        <v>22</v>
      </c>
      <c r="CQ6" s="56" t="s">
        <v>23</v>
      </c>
      <c r="CR6" s="56" t="s">
        <v>25</v>
      </c>
      <c r="CS6" s="56" t="s">
        <v>119</v>
      </c>
      <c r="CT6" s="56" t="s">
        <v>120</v>
      </c>
      <c r="CU6" s="79" t="s">
        <v>323</v>
      </c>
    </row>
    <row r="7" spans="1:99" ht="12.75" customHeight="1">
      <c r="A7" s="57" t="s">
        <v>145</v>
      </c>
      <c r="B7" s="17">
        <v>1001</v>
      </c>
      <c r="C7" s="58" t="s">
        <v>146</v>
      </c>
      <c r="D7" s="19">
        <f ca="1">+E7+F7+G7</f>
        <v>41094016.039999999</v>
      </c>
      <c r="E7" s="18">
        <f t="shared" ref="E7:S22" ca="1" si="0">IFERROR(IF($C$2="Yurtiçi",INDIRECT("'"&amp;$B$2&amp;"'!"&amp;ADDRESS(MATCH($B7,INDIRECT("'"&amp;$B$2&amp;"'!$B$1:$B$1095"),0),MATCH(E$5,INDIRECT("'"&amp;$B$2&amp;"'!5:5"),0))),IF($C$2="Yurtdışı",INDIRECT("'"&amp;$B$2&amp;"'!"&amp;ADDRESS(MATCH($B7,INDIRECT("'"&amp;$B$2&amp;"'!$B$1:$B$1095"),0),MATCH(E$5,INDIRECT("'"&amp;$B$2&amp;"'!5:5"),0)+1)),INDIRECT("'"&amp;$B$2&amp;"'!"&amp;ADDRESS(MATCH($B7,INDIRECT("'"&amp;$B$2&amp;"'!$B$1:$B$1095"),0),MATCH(E$5,INDIRECT("'"&amp;$B$2&amp;"'!5:5"),0)))+INDIRECT("'"&amp;$B$2&amp;"'!"&amp;ADDRESS(MATCH($B7,INDIRECT("'"&amp;$B$2&amp;"'!$B$1:$B$1095"),0),MATCH(E$5,INDIRECT("'"&amp;$B$2&amp;"'!5:5"),0)+1)))),0)</f>
        <v>0</v>
      </c>
      <c r="F7" s="18">
        <f t="shared" ca="1" si="0"/>
        <v>0</v>
      </c>
      <c r="G7" s="18">
        <f t="shared" ca="1" si="0"/>
        <v>41094016.039999999</v>
      </c>
      <c r="H7" s="18">
        <f t="shared" ca="1" si="0"/>
        <v>3591304.5700000003</v>
      </c>
      <c r="I7" s="18">
        <f t="shared" ca="1" si="0"/>
        <v>0</v>
      </c>
      <c r="J7" s="18">
        <f t="shared" ca="1" si="0"/>
        <v>53259.13</v>
      </c>
      <c r="K7" s="18">
        <f t="shared" ca="1" si="0"/>
        <v>0</v>
      </c>
      <c r="L7" s="18">
        <f t="shared" ca="1" si="0"/>
        <v>0</v>
      </c>
      <c r="M7" s="18">
        <f t="shared" ca="1" si="0"/>
        <v>0</v>
      </c>
      <c r="N7" s="18">
        <f t="shared" ca="1" si="0"/>
        <v>0</v>
      </c>
      <c r="O7" s="18">
        <f t="shared" ca="1" si="0"/>
        <v>47263390.909999996</v>
      </c>
      <c r="P7" s="18">
        <f t="shared" ca="1" si="0"/>
        <v>0</v>
      </c>
      <c r="Q7" s="18">
        <f t="shared" ca="1" si="0"/>
        <v>0</v>
      </c>
      <c r="R7" s="18">
        <f t="shared" ca="1" si="0"/>
        <v>0</v>
      </c>
      <c r="S7" s="18">
        <f t="shared" ca="1" si="0"/>
        <v>0</v>
      </c>
      <c r="T7" s="18">
        <f t="shared" ref="T7:T70" ca="1" si="1">IFERROR(IF($C$2="Yurtiçi",INDIRECT("'"&amp;$B$2&amp;"'!"&amp;ADDRESS(MATCH($B7,INDIRECT("'"&amp;$B$2&amp;"'!$B$1:$B$1095"),0),MATCH("715-Yeşilkart Hariç",INDIRECT("'"&amp;$B$2&amp;"'!5:5"),0))),IF($C$2="Yurtdışı",INDIRECT("'"&amp;$B$2&amp;"'!"&amp;ADDRESS(MATCH($B7,INDIRECT("'"&amp;$B$2&amp;"'!$B$1:$B$1095"),0),MATCH("715-Yeşilkart Hariç",INDIRECT("'"&amp;$B$2&amp;"'!5:5"),0)+1)),INDIRECT("'"&amp;$B$2&amp;"'!"&amp;ADDRESS(MATCH($B7,INDIRECT("'"&amp;$B$2&amp;"'!$B$1:$B$1095"),0),MATCH("715-Yeşilkart Hariç",INDIRECT("'"&amp;$B$2&amp;"'!5:5"),0)))+INDIRECT("'"&amp;$B$2&amp;"'!"&amp;ADDRESS(MATCH($B7,INDIRECT("'"&amp;$B$2&amp;"'!$B$1:$B$1095"),0),MATCH("715-Yeşilkart Hariç",INDIRECT("'"&amp;$B$2&amp;"'!5:5"),0)+1)))),0)</f>
        <v>0</v>
      </c>
      <c r="U7" s="18">
        <f t="shared" ref="U7:AJ22" ca="1" si="2">IFERROR(IF($C$2="Yurtiçi",INDIRECT("'"&amp;$B$2&amp;"'!"&amp;ADDRESS(MATCH($B7,INDIRECT("'"&amp;$B$2&amp;"'!$B$1:$B$1095"),0),MATCH(U$5,INDIRECT("'"&amp;$B$2&amp;"'!5:5"),0))),IF($C$2="Yurtdışı",INDIRECT("'"&amp;$B$2&amp;"'!"&amp;ADDRESS(MATCH($B7,INDIRECT("'"&amp;$B$2&amp;"'!$B$1:$B$1095"),0),MATCH(U$5,INDIRECT("'"&amp;$B$2&amp;"'!5:5"),0)+1)),INDIRECT("'"&amp;$B$2&amp;"'!"&amp;ADDRESS(MATCH($B7,INDIRECT("'"&amp;$B$2&amp;"'!$B$1:$B$1095"),0),MATCH(U$5,INDIRECT("'"&amp;$B$2&amp;"'!5:5"),0)))+INDIRECT("'"&amp;$B$2&amp;"'!"&amp;ADDRESS(MATCH($B7,INDIRECT("'"&amp;$B$2&amp;"'!$B$1:$B$1095"),0),MATCH(U$5,INDIRECT("'"&amp;$B$2&amp;"'!5:5"),0)+1)))),0)</f>
        <v>0</v>
      </c>
      <c r="V7" s="18">
        <f t="shared" ca="1" si="2"/>
        <v>0</v>
      </c>
      <c r="W7" s="18">
        <f t="shared" ca="1" si="2"/>
        <v>0</v>
      </c>
      <c r="X7" s="18">
        <f t="shared" ca="1" si="2"/>
        <v>0</v>
      </c>
      <c r="Y7" s="18">
        <f t="shared" ca="1" si="2"/>
        <v>8635941.5500000007</v>
      </c>
      <c r="Z7" s="18">
        <f t="shared" ca="1" si="2"/>
        <v>145984186.46000001</v>
      </c>
      <c r="AA7" s="18">
        <f t="shared" ca="1" si="2"/>
        <v>0</v>
      </c>
      <c r="AB7" s="18">
        <f t="shared" ca="1" si="2"/>
        <v>5181702.3499999996</v>
      </c>
      <c r="AC7" s="18">
        <f t="shared" ca="1" si="2"/>
        <v>0</v>
      </c>
      <c r="AD7" s="18">
        <f t="shared" ca="1" si="2"/>
        <v>0</v>
      </c>
      <c r="AE7" s="18">
        <f t="shared" ca="1" si="2"/>
        <v>0</v>
      </c>
      <c r="AF7" s="18">
        <f t="shared" ca="1" si="2"/>
        <v>0</v>
      </c>
      <c r="AG7" s="18">
        <f t="shared" ca="1" si="2"/>
        <v>0</v>
      </c>
      <c r="AH7" s="18">
        <f t="shared" ca="1" si="2"/>
        <v>0</v>
      </c>
      <c r="AI7" s="18">
        <f t="shared" ca="1" si="2"/>
        <v>0</v>
      </c>
      <c r="AJ7" s="18">
        <f t="shared" ca="1" si="2"/>
        <v>126665.61</v>
      </c>
      <c r="AK7" s="18">
        <f t="shared" ref="AK7:AZ22" ca="1" si="3">IFERROR(IF($C$2="Yurtiçi",INDIRECT("'"&amp;$B$2&amp;"'!"&amp;ADDRESS(MATCH($B7,INDIRECT("'"&amp;$B$2&amp;"'!$B$1:$B$1095"),0),MATCH(AK$5,INDIRECT("'"&amp;$B$2&amp;"'!5:5"),0))),IF($C$2="Yurtdışı",INDIRECT("'"&amp;$B$2&amp;"'!"&amp;ADDRESS(MATCH($B7,INDIRECT("'"&amp;$B$2&amp;"'!$B$1:$B$1095"),0),MATCH(AK$5,INDIRECT("'"&amp;$B$2&amp;"'!5:5"),0)+1)),INDIRECT("'"&amp;$B$2&amp;"'!"&amp;ADDRESS(MATCH($B7,INDIRECT("'"&amp;$B$2&amp;"'!$B$1:$B$1095"),0),MATCH(AK$5,INDIRECT("'"&amp;$B$2&amp;"'!5:5"),0)))+INDIRECT("'"&amp;$B$2&amp;"'!"&amp;ADDRESS(MATCH($B7,INDIRECT("'"&amp;$B$2&amp;"'!$B$1:$B$1095"),0),MATCH(AK$5,INDIRECT("'"&amp;$B$2&amp;"'!5:5"),0)+1)))),0)</f>
        <v>0</v>
      </c>
      <c r="AL7" s="18">
        <f t="shared" ca="1" si="3"/>
        <v>0</v>
      </c>
      <c r="AM7" s="18">
        <f t="shared" ca="1" si="3"/>
        <v>56410428.18</v>
      </c>
      <c r="AN7" s="18">
        <f t="shared" ca="1" si="3"/>
        <v>0</v>
      </c>
      <c r="AO7" s="18">
        <f t="shared" ca="1" si="3"/>
        <v>0</v>
      </c>
      <c r="AP7" s="18">
        <f t="shared" ca="1" si="3"/>
        <v>432.44</v>
      </c>
      <c r="AQ7" s="18">
        <f t="shared" ca="1" si="3"/>
        <v>0</v>
      </c>
      <c r="AR7" s="18">
        <f t="shared" ca="1" si="3"/>
        <v>0</v>
      </c>
      <c r="AS7" s="18">
        <f t="shared" ca="1" si="3"/>
        <v>0</v>
      </c>
      <c r="AT7" s="18">
        <f t="shared" ca="1" si="3"/>
        <v>5143376.53</v>
      </c>
      <c r="AU7" s="18">
        <f t="shared" ca="1" si="3"/>
        <v>351556.92</v>
      </c>
      <c r="AV7" s="18">
        <f t="shared" ca="1" si="3"/>
        <v>0</v>
      </c>
      <c r="AW7" s="18">
        <f t="shared" ca="1" si="3"/>
        <v>0</v>
      </c>
      <c r="AX7" s="18">
        <f t="shared" ca="1" si="3"/>
        <v>0</v>
      </c>
      <c r="AY7" s="18">
        <f t="shared" ca="1" si="3"/>
        <v>0</v>
      </c>
      <c r="AZ7" s="18">
        <f t="shared" ca="1" si="3"/>
        <v>0</v>
      </c>
      <c r="BA7" s="18">
        <f t="shared" ref="BA7:BP22" ca="1" si="4">IFERROR(IF($C$2="Yurtiçi",INDIRECT("'"&amp;$B$2&amp;"'!"&amp;ADDRESS(MATCH($B7,INDIRECT("'"&amp;$B$2&amp;"'!$B$1:$B$1095"),0),MATCH(BA$5,INDIRECT("'"&amp;$B$2&amp;"'!5:5"),0))),IF($C$2="Yurtdışı",INDIRECT("'"&amp;$B$2&amp;"'!"&amp;ADDRESS(MATCH($B7,INDIRECT("'"&amp;$B$2&amp;"'!$B$1:$B$1095"),0),MATCH(BA$5,INDIRECT("'"&amp;$B$2&amp;"'!5:5"),0)+1)),INDIRECT("'"&amp;$B$2&amp;"'!"&amp;ADDRESS(MATCH($B7,INDIRECT("'"&amp;$B$2&amp;"'!$B$1:$B$1095"),0),MATCH(BA$5,INDIRECT("'"&amp;$B$2&amp;"'!5:5"),0)))+INDIRECT("'"&amp;$B$2&amp;"'!"&amp;ADDRESS(MATCH($B7,INDIRECT("'"&amp;$B$2&amp;"'!$B$1:$B$1095"),0),MATCH(BA$5,INDIRECT("'"&amp;$B$2&amp;"'!5:5"),0)+1)))),0)</f>
        <v>0</v>
      </c>
      <c r="BB7" s="18">
        <f t="shared" ca="1" si="4"/>
        <v>0</v>
      </c>
      <c r="BC7" s="18">
        <f t="shared" ca="1" si="4"/>
        <v>0</v>
      </c>
      <c r="BD7" s="18">
        <f t="shared" ca="1" si="4"/>
        <v>29458814.769999996</v>
      </c>
      <c r="BE7" s="18">
        <f t="shared" ca="1" si="4"/>
        <v>0</v>
      </c>
      <c r="BF7" s="18">
        <f t="shared" ca="1" si="4"/>
        <v>0</v>
      </c>
      <c r="BG7" s="18">
        <f t="shared" ca="1" si="4"/>
        <v>0</v>
      </c>
      <c r="BH7" s="18">
        <f t="shared" ca="1" si="4"/>
        <v>0</v>
      </c>
      <c r="BI7" s="18">
        <f t="shared" ca="1" si="4"/>
        <v>0</v>
      </c>
      <c r="BJ7" s="18">
        <f t="shared" ca="1" si="4"/>
        <v>0</v>
      </c>
      <c r="BK7" s="18">
        <f t="shared" ca="1" si="4"/>
        <v>0</v>
      </c>
      <c r="BL7" s="18">
        <f t="shared" ca="1" si="4"/>
        <v>0</v>
      </c>
      <c r="BM7" s="18">
        <f t="shared" ca="1" si="4"/>
        <v>0</v>
      </c>
      <c r="BN7" s="18">
        <f t="shared" ca="1" si="4"/>
        <v>0</v>
      </c>
      <c r="BO7" s="18">
        <f t="shared" ca="1" si="4"/>
        <v>0</v>
      </c>
      <c r="BP7" s="18">
        <f t="shared" ca="1" si="4"/>
        <v>105213483.33</v>
      </c>
      <c r="BQ7" s="18">
        <f t="shared" ref="BQ7:CF22" ca="1" si="5">IFERROR(IF($C$2="Yurtiçi",INDIRECT("'"&amp;$B$2&amp;"'!"&amp;ADDRESS(MATCH($B7,INDIRECT("'"&amp;$B$2&amp;"'!$B$1:$B$1095"),0),MATCH(BQ$5,INDIRECT("'"&amp;$B$2&amp;"'!5:5"),0))),IF($C$2="Yurtdışı",INDIRECT("'"&amp;$B$2&amp;"'!"&amp;ADDRESS(MATCH($B7,INDIRECT("'"&amp;$B$2&amp;"'!$B$1:$B$1095"),0),MATCH(BQ$5,INDIRECT("'"&amp;$B$2&amp;"'!5:5"),0)+1)),INDIRECT("'"&amp;$B$2&amp;"'!"&amp;ADDRESS(MATCH($B7,INDIRECT("'"&amp;$B$2&amp;"'!$B$1:$B$1095"),0),MATCH(BQ$5,INDIRECT("'"&amp;$B$2&amp;"'!5:5"),0)))+INDIRECT("'"&amp;$B$2&amp;"'!"&amp;ADDRESS(MATCH($B7,INDIRECT("'"&amp;$B$2&amp;"'!$B$1:$B$1095"),0),MATCH(BQ$5,INDIRECT("'"&amp;$B$2&amp;"'!5:5"),0)+1)))),0)</f>
        <v>0</v>
      </c>
      <c r="BR7" s="18">
        <f t="shared" ca="1" si="5"/>
        <v>59919523.329999998</v>
      </c>
      <c r="BS7" s="18">
        <f t="shared" ca="1" si="5"/>
        <v>0</v>
      </c>
      <c r="BT7" s="18">
        <f t="shared" ca="1" si="5"/>
        <v>0</v>
      </c>
      <c r="BU7" s="18">
        <f t="shared" ca="1" si="5"/>
        <v>0</v>
      </c>
      <c r="BV7" s="18">
        <f t="shared" ca="1" si="5"/>
        <v>29403153.550000001</v>
      </c>
      <c r="BW7" s="18">
        <f t="shared" ca="1" si="5"/>
        <v>0</v>
      </c>
      <c r="BX7" s="18">
        <f t="shared" ca="1" si="5"/>
        <v>0</v>
      </c>
      <c r="BY7" s="18">
        <f t="shared" ca="1" si="5"/>
        <v>0</v>
      </c>
      <c r="BZ7" s="18">
        <f t="shared" ca="1" si="5"/>
        <v>0</v>
      </c>
      <c r="CA7" s="18">
        <f t="shared" ca="1" si="5"/>
        <v>0</v>
      </c>
      <c r="CB7" s="18">
        <f t="shared" ca="1" si="5"/>
        <v>0</v>
      </c>
      <c r="CC7" s="18">
        <f t="shared" ca="1" si="5"/>
        <v>0</v>
      </c>
      <c r="CD7" s="18">
        <f t="shared" ca="1" si="5"/>
        <v>0</v>
      </c>
      <c r="CE7" s="18">
        <f t="shared" ca="1" si="5"/>
        <v>0</v>
      </c>
      <c r="CF7" s="18">
        <f t="shared" ca="1" si="5"/>
        <v>0</v>
      </c>
      <c r="CG7" s="18">
        <f t="shared" ref="CC7:CH22" ca="1" si="6">IFERROR(IF($C$2="Yurtiçi",INDIRECT("'"&amp;$B$2&amp;"'!"&amp;ADDRESS(MATCH($B7,INDIRECT("'"&amp;$B$2&amp;"'!$B$1:$B$1095"),0),MATCH(CG$5,INDIRECT("'"&amp;$B$2&amp;"'!5:5"),0))),IF($C$2="Yurtdışı",INDIRECT("'"&amp;$B$2&amp;"'!"&amp;ADDRESS(MATCH($B7,INDIRECT("'"&amp;$B$2&amp;"'!$B$1:$B$1095"),0),MATCH(CG$5,INDIRECT("'"&amp;$B$2&amp;"'!5:5"),0)+1)),INDIRECT("'"&amp;$B$2&amp;"'!"&amp;ADDRESS(MATCH($B7,INDIRECT("'"&amp;$B$2&amp;"'!$B$1:$B$1095"),0),MATCH(CG$5,INDIRECT("'"&amp;$B$2&amp;"'!5:5"),0)))+INDIRECT("'"&amp;$B$2&amp;"'!"&amp;ADDRESS(MATCH($B7,INDIRECT("'"&amp;$B$2&amp;"'!$B$1:$B$1095"),0),MATCH(CG$5,INDIRECT("'"&amp;$B$2&amp;"'!5:5"),0)+1)))),0)</f>
        <v>0</v>
      </c>
      <c r="CH7" s="18">
        <f t="shared" ca="1" si="6"/>
        <v>0</v>
      </c>
      <c r="CI7" s="19">
        <f ca="1">CJ7+CK7+CL7+CO7</f>
        <v>0</v>
      </c>
      <c r="CJ7" s="18">
        <f t="shared" ref="CJ7:CK26" ca="1" si="7">IFERROR(IF($C$2="Yurtiçi",INDIRECT("'"&amp;$B$2&amp;"'!"&amp;ADDRESS(MATCH($B7,INDIRECT("'"&amp;$B$2&amp;"'!$B$1:$B$1095"),0),MATCH(CJ$5,INDIRECT("'"&amp;$B$2&amp;"'!5:5"),0))),IF($C$2="Yurtdışı",INDIRECT("'"&amp;$B$2&amp;"'!"&amp;ADDRESS(MATCH($B7,INDIRECT("'"&amp;$B$2&amp;"'!$B$1:$B$1095"),0),MATCH(CJ$5,INDIRECT("'"&amp;$B$2&amp;"'!5:5"),0)+1)),INDIRECT("'"&amp;$B$2&amp;"'!"&amp;ADDRESS(MATCH($B7,INDIRECT("'"&amp;$B$2&amp;"'!$B$1:$B$1095"),0),MATCH(CJ$5,INDIRECT("'"&amp;$B$2&amp;"'!5:5"),0)))+INDIRECT("'"&amp;$B$2&amp;"'!"&amp;ADDRESS(MATCH($B7,INDIRECT("'"&amp;$B$2&amp;"'!$B$1:$B$1095"),0),MATCH(CJ$5,INDIRECT("'"&amp;$B$2&amp;"'!5:5"),0)+1)))),0)</f>
        <v>0</v>
      </c>
      <c r="CK7" s="18">
        <f t="shared" ca="1" si="7"/>
        <v>0</v>
      </c>
      <c r="CL7" s="19">
        <f ca="1">+CM7+CN7</f>
        <v>0</v>
      </c>
      <c r="CM7" s="18">
        <f t="shared" ref="CM7:CN26" ca="1" si="8">IFERROR(IF($C$2="Yurtiçi",INDIRECT("'"&amp;$B$2&amp;"'!"&amp;ADDRESS(MATCH($B7,INDIRECT("'"&amp;$B$2&amp;"'!$B$1:$B$1095"),0),MATCH(CM$5,INDIRECT("'"&amp;$B$2&amp;"'!5:5"),0))),IF($C$2="Yurtdışı",INDIRECT("'"&amp;$B$2&amp;"'!"&amp;ADDRESS(MATCH($B7,INDIRECT("'"&amp;$B$2&amp;"'!$B$1:$B$1095"),0),MATCH(CM$5,INDIRECT("'"&amp;$B$2&amp;"'!5:5"),0)+1)),INDIRECT("'"&amp;$B$2&amp;"'!"&amp;ADDRESS(MATCH($B7,INDIRECT("'"&amp;$B$2&amp;"'!$B$1:$B$1095"),0),MATCH(CM$5,INDIRECT("'"&amp;$B$2&amp;"'!5:5"),0)))+INDIRECT("'"&amp;$B$2&amp;"'!"&amp;ADDRESS(MATCH($B7,INDIRECT("'"&amp;$B$2&amp;"'!$B$1:$B$1095"),0),MATCH(CM$5,INDIRECT("'"&amp;$B$2&amp;"'!5:5"),0)+1)))),0)</f>
        <v>0</v>
      </c>
      <c r="CN7" s="18">
        <f t="shared" ca="1" si="8"/>
        <v>0</v>
      </c>
      <c r="CO7" s="19">
        <f ca="1">+CP7+CQ7</f>
        <v>0</v>
      </c>
      <c r="CP7" s="18">
        <f t="shared" ref="CP7:CT22" ca="1" si="9">IFERROR(IF($C$2="Yurtiçi",INDIRECT("'"&amp;$B$2&amp;"'!"&amp;ADDRESS(MATCH($B7,INDIRECT("'"&amp;$B$2&amp;"'!$B$1:$B$1095"),0),MATCH(CP$5,INDIRECT("'"&amp;$B$2&amp;"'!5:5"),0))),IF($C$2="Yurtdışı",INDIRECT("'"&amp;$B$2&amp;"'!"&amp;ADDRESS(MATCH($B7,INDIRECT("'"&amp;$B$2&amp;"'!$B$1:$B$1095"),0),MATCH(CP$5,INDIRECT("'"&amp;$B$2&amp;"'!5:5"),0)+1)),INDIRECT("'"&amp;$B$2&amp;"'!"&amp;ADDRESS(MATCH($B7,INDIRECT("'"&amp;$B$2&amp;"'!$B$1:$B$1095"),0),MATCH(CP$5,INDIRECT("'"&amp;$B$2&amp;"'!5:5"),0)))+INDIRECT("'"&amp;$B$2&amp;"'!"&amp;ADDRESS(MATCH($B7,INDIRECT("'"&amp;$B$2&amp;"'!$B$1:$B$1095"),0),MATCH(CP$5,INDIRECT("'"&amp;$B$2&amp;"'!5:5"),0)+1)))),0)</f>
        <v>0</v>
      </c>
      <c r="CQ7" s="18">
        <f t="shared" ca="1" si="9"/>
        <v>0</v>
      </c>
      <c r="CR7" s="18">
        <f t="shared" ca="1" si="9"/>
        <v>2898646.71</v>
      </c>
      <c r="CS7" s="18">
        <f t="shared" ca="1" si="9"/>
        <v>0</v>
      </c>
      <c r="CT7" s="18">
        <f t="shared" ca="1" si="9"/>
        <v>0</v>
      </c>
      <c r="CU7" s="19">
        <f t="shared" ref="CU7:CU41" ca="1" si="10">+D7+SUM(H7:CI7)+SUM(CR7:CT7)</f>
        <v>540729882.38</v>
      </c>
    </row>
    <row r="8" spans="1:99" ht="12.75" customHeight="1">
      <c r="A8" s="57" t="s">
        <v>148</v>
      </c>
      <c r="B8" s="17">
        <v>1003</v>
      </c>
      <c r="C8" s="58" t="s">
        <v>146</v>
      </c>
      <c r="D8" s="19">
        <f t="shared" ref="D8:D22" ca="1" si="11">+E8+F8+G8</f>
        <v>2042082649.96</v>
      </c>
      <c r="E8" s="18">
        <f t="shared" ca="1" si="0"/>
        <v>306848807.60000002</v>
      </c>
      <c r="F8" s="18">
        <f t="shared" ca="1" si="0"/>
        <v>703264817.86000001</v>
      </c>
      <c r="G8" s="18">
        <f t="shared" ca="1" si="0"/>
        <v>1031969024.5</v>
      </c>
      <c r="H8" s="18">
        <f t="shared" ca="1" si="0"/>
        <v>185431477.06999999</v>
      </c>
      <c r="I8" s="18">
        <f t="shared" ca="1" si="0"/>
        <v>253459142.81999999</v>
      </c>
      <c r="J8" s="18">
        <f t="shared" ca="1" si="0"/>
        <v>5012190.3499999996</v>
      </c>
      <c r="K8" s="18">
        <f t="shared" ca="1" si="0"/>
        <v>-11215230.65</v>
      </c>
      <c r="L8" s="18">
        <f t="shared" ca="1" si="0"/>
        <v>0</v>
      </c>
      <c r="M8" s="18">
        <f t="shared" ca="1" si="0"/>
        <v>-10000</v>
      </c>
      <c r="N8" s="18">
        <f t="shared" ca="1" si="0"/>
        <v>0</v>
      </c>
      <c r="O8" s="18">
        <f t="shared" ca="1" si="0"/>
        <v>69166766.390000001</v>
      </c>
      <c r="P8" s="18">
        <f t="shared" ca="1" si="0"/>
        <v>0</v>
      </c>
      <c r="Q8" s="18">
        <f t="shared" ca="1" si="0"/>
        <v>21516431.91</v>
      </c>
      <c r="R8" s="18">
        <f t="shared" ca="1" si="0"/>
        <v>0</v>
      </c>
      <c r="S8" s="18">
        <f t="shared" ca="1" si="0"/>
        <v>0</v>
      </c>
      <c r="T8" s="18">
        <f t="shared" ca="1" si="1"/>
        <v>448464680.06</v>
      </c>
      <c r="U8" s="18">
        <f t="shared" ca="1" si="2"/>
        <v>0</v>
      </c>
      <c r="V8" s="18">
        <f t="shared" ca="1" si="2"/>
        <v>151550618.90000001</v>
      </c>
      <c r="W8" s="18">
        <f t="shared" ca="1" si="2"/>
        <v>526701319.55000001</v>
      </c>
      <c r="X8" s="18">
        <f t="shared" ca="1" si="2"/>
        <v>100599.53</v>
      </c>
      <c r="Y8" s="18">
        <f t="shared" ca="1" si="2"/>
        <v>28106844.73</v>
      </c>
      <c r="Z8" s="18">
        <f t="shared" ca="1" si="2"/>
        <v>131571038.81999999</v>
      </c>
      <c r="AA8" s="18">
        <f t="shared" ca="1" si="2"/>
        <v>30257.409999999916</v>
      </c>
      <c r="AB8" s="18">
        <f t="shared" ca="1" si="2"/>
        <v>0</v>
      </c>
      <c r="AC8" s="18">
        <f t="shared" ca="1" si="2"/>
        <v>17835044.600000001</v>
      </c>
      <c r="AD8" s="18">
        <f t="shared" ca="1" si="2"/>
        <v>56317377.100000001</v>
      </c>
      <c r="AE8" s="18">
        <f t="shared" ca="1" si="2"/>
        <v>0</v>
      </c>
      <c r="AF8" s="18">
        <f t="shared" ca="1" si="2"/>
        <v>5823135.1399999997</v>
      </c>
      <c r="AG8" s="18">
        <f t="shared" ca="1" si="2"/>
        <v>1746172.58</v>
      </c>
      <c r="AH8" s="18">
        <f t="shared" ca="1" si="2"/>
        <v>17929234.530000001</v>
      </c>
      <c r="AI8" s="18">
        <f t="shared" ca="1" si="2"/>
        <v>0</v>
      </c>
      <c r="AJ8" s="18">
        <f t="shared" ca="1" si="2"/>
        <v>495876.70999999996</v>
      </c>
      <c r="AK8" s="18">
        <f t="shared" ca="1" si="3"/>
        <v>161211.5</v>
      </c>
      <c r="AL8" s="18">
        <f t="shared" ca="1" si="3"/>
        <v>0</v>
      </c>
      <c r="AM8" s="18">
        <f t="shared" ca="1" si="3"/>
        <v>45498704.600000001</v>
      </c>
      <c r="AN8" s="18">
        <f t="shared" ca="1" si="3"/>
        <v>0</v>
      </c>
      <c r="AO8" s="18">
        <f t="shared" ca="1" si="3"/>
        <v>0</v>
      </c>
      <c r="AP8" s="18">
        <f t="shared" ca="1" si="3"/>
        <v>3216134.36</v>
      </c>
      <c r="AQ8" s="18">
        <f t="shared" ca="1" si="3"/>
        <v>0</v>
      </c>
      <c r="AR8" s="18">
        <f t="shared" ca="1" si="3"/>
        <v>0</v>
      </c>
      <c r="AS8" s="18">
        <f t="shared" ca="1" si="3"/>
        <v>0</v>
      </c>
      <c r="AT8" s="18">
        <f t="shared" ca="1" si="3"/>
        <v>0</v>
      </c>
      <c r="AU8" s="18">
        <f t="shared" ca="1" si="3"/>
        <v>0</v>
      </c>
      <c r="AV8" s="18">
        <f t="shared" ca="1" si="3"/>
        <v>0</v>
      </c>
      <c r="AW8" s="18">
        <f t="shared" ca="1" si="3"/>
        <v>0</v>
      </c>
      <c r="AX8" s="18">
        <f t="shared" ca="1" si="3"/>
        <v>0</v>
      </c>
      <c r="AY8" s="18">
        <f t="shared" ca="1" si="3"/>
        <v>0</v>
      </c>
      <c r="AZ8" s="18">
        <f t="shared" ca="1" si="3"/>
        <v>0</v>
      </c>
      <c r="BA8" s="18">
        <f t="shared" ca="1" si="4"/>
        <v>0</v>
      </c>
      <c r="BB8" s="18">
        <f t="shared" ca="1" si="4"/>
        <v>48729808.329999998</v>
      </c>
      <c r="BC8" s="18">
        <f t="shared" ca="1" si="4"/>
        <v>0</v>
      </c>
      <c r="BD8" s="18">
        <f t="shared" ca="1" si="4"/>
        <v>69588772.780000001</v>
      </c>
      <c r="BE8" s="18">
        <f t="shared" ca="1" si="4"/>
        <v>0</v>
      </c>
      <c r="BF8" s="18">
        <f t="shared" ca="1" si="4"/>
        <v>0</v>
      </c>
      <c r="BG8" s="18">
        <f t="shared" ca="1" si="4"/>
        <v>0</v>
      </c>
      <c r="BH8" s="18">
        <f t="shared" ca="1" si="4"/>
        <v>0</v>
      </c>
      <c r="BI8" s="18">
        <f t="shared" ca="1" si="4"/>
        <v>0</v>
      </c>
      <c r="BJ8" s="18">
        <f t="shared" ca="1" si="4"/>
        <v>0</v>
      </c>
      <c r="BK8" s="18">
        <f t="shared" ca="1" si="4"/>
        <v>0</v>
      </c>
      <c r="BL8" s="18">
        <f t="shared" ca="1" si="4"/>
        <v>0</v>
      </c>
      <c r="BM8" s="18">
        <f t="shared" ca="1" si="4"/>
        <v>13640744.15</v>
      </c>
      <c r="BN8" s="18">
        <f t="shared" ca="1" si="4"/>
        <v>833672.73</v>
      </c>
      <c r="BO8" s="18">
        <f t="shared" ca="1" si="4"/>
        <v>0</v>
      </c>
      <c r="BP8" s="18">
        <f t="shared" ca="1" si="4"/>
        <v>212840684.13999999</v>
      </c>
      <c r="BQ8" s="18">
        <f t="shared" ca="1" si="5"/>
        <v>1125202.02</v>
      </c>
      <c r="BR8" s="18">
        <f t="shared" ca="1" si="5"/>
        <v>16276947.4</v>
      </c>
      <c r="BS8" s="18">
        <f t="shared" ca="1" si="5"/>
        <v>120619357.24000001</v>
      </c>
      <c r="BT8" s="18">
        <f t="shared" ca="1" si="5"/>
        <v>0</v>
      </c>
      <c r="BU8" s="18">
        <f t="shared" ca="1" si="5"/>
        <v>0</v>
      </c>
      <c r="BV8" s="18">
        <f t="shared" ca="1" si="5"/>
        <v>28810895.210000001</v>
      </c>
      <c r="BW8" s="18">
        <f t="shared" ca="1" si="5"/>
        <v>70177.37999999999</v>
      </c>
      <c r="BX8" s="18">
        <f t="shared" ca="1" si="5"/>
        <v>0</v>
      </c>
      <c r="BY8" s="18">
        <f t="shared" ca="1" si="5"/>
        <v>0</v>
      </c>
      <c r="BZ8" s="18">
        <f t="shared" ca="1" si="5"/>
        <v>2348645.88</v>
      </c>
      <c r="CA8" s="18">
        <f t="shared" ca="1" si="5"/>
        <v>166145277.81999999</v>
      </c>
      <c r="CB8" s="18">
        <f t="shared" ca="1" si="5"/>
        <v>343804.97</v>
      </c>
      <c r="CC8" s="18">
        <f t="shared" ca="1" si="6"/>
        <v>18843559.68</v>
      </c>
      <c r="CD8" s="18">
        <f t="shared" ca="1" si="6"/>
        <v>290700.40999999997</v>
      </c>
      <c r="CE8" s="18">
        <f t="shared" ca="1" si="6"/>
        <v>0</v>
      </c>
      <c r="CF8" s="18">
        <f t="shared" ca="1" si="6"/>
        <v>451110.09</v>
      </c>
      <c r="CG8" s="18">
        <f t="shared" ca="1" si="6"/>
        <v>2337694.9500000002</v>
      </c>
      <c r="CH8" s="18">
        <f t="shared" ca="1" si="6"/>
        <v>40550449.479999952</v>
      </c>
      <c r="CI8" s="19">
        <f t="shared" ref="CI8:CI22" ca="1" si="12">CJ8+CK8+CL8+CO8</f>
        <v>1638788648.9000006</v>
      </c>
      <c r="CJ8" s="18">
        <f t="shared" ca="1" si="7"/>
        <v>594109.45000000275</v>
      </c>
      <c r="CK8" s="18">
        <f t="shared" ca="1" si="7"/>
        <v>301710.40999999881</v>
      </c>
      <c r="CL8" s="19">
        <f t="shared" ref="CL8:CL22" ca="1" si="13">+CM8+CN8</f>
        <v>361055357.77000046</v>
      </c>
      <c r="CM8" s="18">
        <f t="shared" ca="1" si="8"/>
        <v>6804660.7599999979</v>
      </c>
      <c r="CN8" s="18">
        <f t="shared" ca="1" si="8"/>
        <v>354250697.01000047</v>
      </c>
      <c r="CO8" s="19">
        <f t="shared" ref="CO8:CO22" ca="1" si="14">+CP8+CQ8</f>
        <v>1276837471.27</v>
      </c>
      <c r="CP8" s="18">
        <f t="shared" ca="1" si="9"/>
        <v>234723653.75996324</v>
      </c>
      <c r="CQ8" s="18">
        <f t="shared" ca="1" si="9"/>
        <v>1042113817.5100368</v>
      </c>
      <c r="CR8" s="18">
        <f t="shared" ca="1" si="9"/>
        <v>13122565.10999989</v>
      </c>
      <c r="CS8" s="18">
        <f t="shared" ca="1" si="9"/>
        <v>0</v>
      </c>
      <c r="CT8" s="18">
        <f t="shared" ca="1" si="9"/>
        <v>0</v>
      </c>
      <c r="CU8" s="19">
        <f t="shared" ca="1" si="10"/>
        <v>6396750396.6400003</v>
      </c>
    </row>
    <row r="9" spans="1:99" ht="12.75" customHeight="1">
      <c r="A9" s="57" t="s">
        <v>150</v>
      </c>
      <c r="B9" s="17">
        <v>1004</v>
      </c>
      <c r="C9" s="58" t="s">
        <v>146</v>
      </c>
      <c r="D9" s="19">
        <f t="shared" ca="1" si="11"/>
        <v>1630356753.1730003</v>
      </c>
      <c r="E9" s="18">
        <f t="shared" ca="1" si="0"/>
        <v>356682746.60000008</v>
      </c>
      <c r="F9" s="18">
        <f t="shared" ca="1" si="0"/>
        <v>721721813.92600012</v>
      </c>
      <c r="G9" s="18">
        <f t="shared" ca="1" si="0"/>
        <v>551952192.64700007</v>
      </c>
      <c r="H9" s="18">
        <f t="shared" ca="1" si="0"/>
        <v>168948467.08999997</v>
      </c>
      <c r="I9" s="18">
        <f t="shared" ca="1" si="0"/>
        <v>175094401.40000001</v>
      </c>
      <c r="J9" s="18">
        <f t="shared" ca="1" si="0"/>
        <v>999013.25</v>
      </c>
      <c r="K9" s="18">
        <f t="shared" ca="1" si="0"/>
        <v>0</v>
      </c>
      <c r="L9" s="18">
        <f t="shared" ca="1" si="0"/>
        <v>0</v>
      </c>
      <c r="M9" s="18">
        <f t="shared" ca="1" si="0"/>
        <v>0</v>
      </c>
      <c r="N9" s="18">
        <f t="shared" ca="1" si="0"/>
        <v>0</v>
      </c>
      <c r="O9" s="18">
        <f t="shared" ca="1" si="0"/>
        <v>131470544.65999998</v>
      </c>
      <c r="P9" s="18">
        <f t="shared" ca="1" si="0"/>
        <v>0</v>
      </c>
      <c r="Q9" s="18">
        <f t="shared" ca="1" si="0"/>
        <v>30953280.899999999</v>
      </c>
      <c r="R9" s="18">
        <f t="shared" ca="1" si="0"/>
        <v>0</v>
      </c>
      <c r="S9" s="18">
        <f t="shared" ca="1" si="0"/>
        <v>0</v>
      </c>
      <c r="T9" s="18">
        <f t="shared" ca="1" si="1"/>
        <v>1858862144.4000003</v>
      </c>
      <c r="U9" s="18">
        <f t="shared" ca="1" si="2"/>
        <v>34614455.170000002</v>
      </c>
      <c r="V9" s="18">
        <f t="shared" ca="1" si="2"/>
        <v>527772802.69999999</v>
      </c>
      <c r="W9" s="18">
        <f t="shared" ca="1" si="2"/>
        <v>1574811882.4999998</v>
      </c>
      <c r="X9" s="18">
        <f t="shared" ca="1" si="2"/>
        <v>1939200.4499999997</v>
      </c>
      <c r="Y9" s="18">
        <f t="shared" ca="1" si="2"/>
        <v>53567890.43</v>
      </c>
      <c r="Z9" s="18">
        <f t="shared" ca="1" si="2"/>
        <v>51042144.080000006</v>
      </c>
      <c r="AA9" s="18">
        <f t="shared" ca="1" si="2"/>
        <v>80674.399999999994</v>
      </c>
      <c r="AB9" s="18">
        <f t="shared" ca="1" si="2"/>
        <v>0</v>
      </c>
      <c r="AC9" s="18">
        <f t="shared" ca="1" si="2"/>
        <v>2253131.41</v>
      </c>
      <c r="AD9" s="18">
        <f t="shared" ca="1" si="2"/>
        <v>63273279.510000005</v>
      </c>
      <c r="AE9" s="18">
        <f t="shared" ca="1" si="2"/>
        <v>0</v>
      </c>
      <c r="AF9" s="18">
        <f t="shared" ca="1" si="2"/>
        <v>20673412.91</v>
      </c>
      <c r="AG9" s="18">
        <f t="shared" ca="1" si="2"/>
        <v>2644971.0100000002</v>
      </c>
      <c r="AH9" s="18">
        <f t="shared" ca="1" si="2"/>
        <v>1732548.46</v>
      </c>
      <c r="AI9" s="18">
        <f t="shared" ca="1" si="2"/>
        <v>5981776.8200000003</v>
      </c>
      <c r="AJ9" s="18">
        <f t="shared" ca="1" si="2"/>
        <v>1135294.19</v>
      </c>
      <c r="AK9" s="18">
        <f t="shared" ca="1" si="3"/>
        <v>127863.84000000001</v>
      </c>
      <c r="AL9" s="18">
        <f t="shared" ca="1" si="3"/>
        <v>0</v>
      </c>
      <c r="AM9" s="18">
        <f t="shared" ca="1" si="3"/>
        <v>11965002.149999999</v>
      </c>
      <c r="AN9" s="18">
        <f t="shared" ca="1" si="3"/>
        <v>79201.78</v>
      </c>
      <c r="AO9" s="18">
        <f t="shared" ca="1" si="3"/>
        <v>0</v>
      </c>
      <c r="AP9" s="18">
        <f t="shared" ca="1" si="3"/>
        <v>0</v>
      </c>
      <c r="AQ9" s="18">
        <f t="shared" ca="1" si="3"/>
        <v>0</v>
      </c>
      <c r="AR9" s="18">
        <f t="shared" ca="1" si="3"/>
        <v>0</v>
      </c>
      <c r="AS9" s="18">
        <f t="shared" ca="1" si="3"/>
        <v>0</v>
      </c>
      <c r="AT9" s="18">
        <f t="shared" ca="1" si="3"/>
        <v>0</v>
      </c>
      <c r="AU9" s="18">
        <f t="shared" ca="1" si="3"/>
        <v>0</v>
      </c>
      <c r="AV9" s="18">
        <f t="shared" ca="1" si="3"/>
        <v>0</v>
      </c>
      <c r="AW9" s="18">
        <f t="shared" ca="1" si="3"/>
        <v>0</v>
      </c>
      <c r="AX9" s="18">
        <f t="shared" ca="1" si="3"/>
        <v>0</v>
      </c>
      <c r="AY9" s="18">
        <f t="shared" ca="1" si="3"/>
        <v>0</v>
      </c>
      <c r="AZ9" s="18">
        <f t="shared" ca="1" si="3"/>
        <v>0</v>
      </c>
      <c r="BA9" s="18">
        <f t="shared" ca="1" si="4"/>
        <v>0</v>
      </c>
      <c r="BB9" s="18">
        <f t="shared" ca="1" si="4"/>
        <v>0</v>
      </c>
      <c r="BC9" s="18">
        <f t="shared" ca="1" si="4"/>
        <v>0</v>
      </c>
      <c r="BD9" s="18">
        <f t="shared" ca="1" si="4"/>
        <v>120093355.19</v>
      </c>
      <c r="BE9" s="18">
        <f t="shared" ca="1" si="4"/>
        <v>0</v>
      </c>
      <c r="BF9" s="18">
        <f t="shared" ca="1" si="4"/>
        <v>0</v>
      </c>
      <c r="BG9" s="18">
        <f t="shared" ca="1" si="4"/>
        <v>0</v>
      </c>
      <c r="BH9" s="18">
        <f t="shared" ca="1" si="4"/>
        <v>0</v>
      </c>
      <c r="BI9" s="18">
        <f t="shared" ca="1" si="4"/>
        <v>0</v>
      </c>
      <c r="BJ9" s="18">
        <f t="shared" ca="1" si="4"/>
        <v>0</v>
      </c>
      <c r="BK9" s="18">
        <f t="shared" ca="1" si="4"/>
        <v>0</v>
      </c>
      <c r="BL9" s="18">
        <f t="shared" ca="1" si="4"/>
        <v>0</v>
      </c>
      <c r="BM9" s="18">
        <f t="shared" ca="1" si="4"/>
        <v>4523368.08</v>
      </c>
      <c r="BN9" s="18">
        <f t="shared" ca="1" si="4"/>
        <v>878221.75</v>
      </c>
      <c r="BO9" s="18">
        <f t="shared" ca="1" si="4"/>
        <v>0</v>
      </c>
      <c r="BP9" s="18">
        <f t="shared" ca="1" si="4"/>
        <v>225895604.44</v>
      </c>
      <c r="BQ9" s="18">
        <f t="shared" ca="1" si="5"/>
        <v>18266070.369999997</v>
      </c>
      <c r="BR9" s="18">
        <f t="shared" ca="1" si="5"/>
        <v>16958853.780000001</v>
      </c>
      <c r="BS9" s="18">
        <f t="shared" ca="1" si="5"/>
        <v>46062117.989999995</v>
      </c>
      <c r="BT9" s="18">
        <f t="shared" ca="1" si="5"/>
        <v>0</v>
      </c>
      <c r="BU9" s="18">
        <f t="shared" ca="1" si="5"/>
        <v>0</v>
      </c>
      <c r="BV9" s="18">
        <f t="shared" ca="1" si="5"/>
        <v>62911829.5</v>
      </c>
      <c r="BW9" s="18">
        <f t="shared" ca="1" si="5"/>
        <v>20.63</v>
      </c>
      <c r="BX9" s="18">
        <f t="shared" ca="1" si="5"/>
        <v>0</v>
      </c>
      <c r="BY9" s="18">
        <f t="shared" ca="1" si="5"/>
        <v>0</v>
      </c>
      <c r="BZ9" s="18">
        <f t="shared" ca="1" si="5"/>
        <v>373764.08999999997</v>
      </c>
      <c r="CA9" s="18">
        <f t="shared" ca="1" si="5"/>
        <v>39859876.930000007</v>
      </c>
      <c r="CB9" s="18">
        <f t="shared" ca="1" si="5"/>
        <v>2229281.13</v>
      </c>
      <c r="CC9" s="18">
        <f t="shared" ca="1" si="6"/>
        <v>1060464.8399999999</v>
      </c>
      <c r="CD9" s="18">
        <f t="shared" ca="1" si="6"/>
        <v>0</v>
      </c>
      <c r="CE9" s="18">
        <f t="shared" ca="1" si="6"/>
        <v>0</v>
      </c>
      <c r="CF9" s="18">
        <f t="shared" ca="1" si="6"/>
        <v>868.83</v>
      </c>
      <c r="CG9" s="18">
        <f t="shared" ca="1" si="6"/>
        <v>79987.19</v>
      </c>
      <c r="CH9" s="18">
        <f t="shared" ca="1" si="6"/>
        <v>0</v>
      </c>
      <c r="CI9" s="19">
        <f t="shared" ca="1" si="12"/>
        <v>14604932552.519989</v>
      </c>
      <c r="CJ9" s="18">
        <f t="shared" ca="1" si="7"/>
        <v>0</v>
      </c>
      <c r="CK9" s="18">
        <f t="shared" ca="1" si="7"/>
        <v>3423530.2599999988</v>
      </c>
      <c r="CL9" s="19">
        <f t="shared" ca="1" si="13"/>
        <v>3675410481.7309713</v>
      </c>
      <c r="CM9" s="18">
        <f t="shared" ca="1" si="8"/>
        <v>499436390.04999816</v>
      </c>
      <c r="CN9" s="18">
        <f t="shared" ca="1" si="8"/>
        <v>3175974091.6809731</v>
      </c>
      <c r="CO9" s="19">
        <f t="shared" ca="1" si="14"/>
        <v>10926098540.529018</v>
      </c>
      <c r="CP9" s="18">
        <f t="shared" ca="1" si="9"/>
        <v>1869524114</v>
      </c>
      <c r="CQ9" s="18">
        <f t="shared" ca="1" si="9"/>
        <v>9056574426.5290184</v>
      </c>
      <c r="CR9" s="18">
        <f t="shared" ca="1" si="9"/>
        <v>35150958</v>
      </c>
      <c r="CS9" s="18">
        <f t="shared" ca="1" si="9"/>
        <v>0</v>
      </c>
      <c r="CT9" s="18">
        <f t="shared" ca="1" si="9"/>
        <v>0</v>
      </c>
      <c r="CU9" s="19">
        <f t="shared" ca="1" si="10"/>
        <v>21529657331.942986</v>
      </c>
    </row>
    <row r="10" spans="1:99" ht="12.75" customHeight="1">
      <c r="A10" s="57" t="s">
        <v>152</v>
      </c>
      <c r="B10" s="17">
        <v>1005</v>
      </c>
      <c r="C10" s="58" t="s">
        <v>146</v>
      </c>
      <c r="D10" s="19">
        <f t="shared" ca="1" si="11"/>
        <v>2747925592.1566715</v>
      </c>
      <c r="E10" s="18">
        <f t="shared" ca="1" si="0"/>
        <v>543588727.89115345</v>
      </c>
      <c r="F10" s="18">
        <f t="shared" ca="1" si="0"/>
        <v>968407771.66213739</v>
      </c>
      <c r="G10" s="18">
        <f t="shared" ca="1" si="0"/>
        <v>1235929092.6033809</v>
      </c>
      <c r="H10" s="18">
        <f t="shared" ca="1" si="0"/>
        <v>55850298.509999998</v>
      </c>
      <c r="I10" s="18">
        <f t="shared" ca="1" si="0"/>
        <v>219621857.88</v>
      </c>
      <c r="J10" s="18">
        <f t="shared" ca="1" si="0"/>
        <v>9574673.2299999893</v>
      </c>
      <c r="K10" s="18">
        <f t="shared" ca="1" si="0"/>
        <v>1299773.75</v>
      </c>
      <c r="L10" s="18">
        <f t="shared" ca="1" si="0"/>
        <v>0</v>
      </c>
      <c r="M10" s="18">
        <f t="shared" ca="1" si="0"/>
        <v>910440</v>
      </c>
      <c r="N10" s="18">
        <f t="shared" ca="1" si="0"/>
        <v>0</v>
      </c>
      <c r="O10" s="18">
        <f t="shared" ca="1" si="0"/>
        <v>289147033.07999903</v>
      </c>
      <c r="P10" s="18">
        <f t="shared" ca="1" si="0"/>
        <v>38992.39</v>
      </c>
      <c r="Q10" s="18">
        <f t="shared" ca="1" si="0"/>
        <v>284408742.67000002</v>
      </c>
      <c r="R10" s="18">
        <f t="shared" ca="1" si="0"/>
        <v>0</v>
      </c>
      <c r="S10" s="18">
        <f t="shared" ca="1" si="0"/>
        <v>0</v>
      </c>
      <c r="T10" s="18">
        <f t="shared" ca="1" si="1"/>
        <v>1844849276.9701798</v>
      </c>
      <c r="U10" s="18">
        <f t="shared" ca="1" si="2"/>
        <v>122364248.48</v>
      </c>
      <c r="V10" s="18">
        <f t="shared" ca="1" si="2"/>
        <v>537743121.46997797</v>
      </c>
      <c r="W10" s="18">
        <f t="shared" ca="1" si="2"/>
        <v>2567523918.3699703</v>
      </c>
      <c r="X10" s="18">
        <f t="shared" ca="1" si="2"/>
        <v>13489956.2900002</v>
      </c>
      <c r="Y10" s="18">
        <f t="shared" ca="1" si="2"/>
        <v>163019808.75</v>
      </c>
      <c r="Z10" s="18">
        <f t="shared" ca="1" si="2"/>
        <v>182568708.00993499</v>
      </c>
      <c r="AA10" s="18">
        <f t="shared" ca="1" si="2"/>
        <v>257112.38</v>
      </c>
      <c r="AB10" s="18">
        <f t="shared" ca="1" si="2"/>
        <v>0</v>
      </c>
      <c r="AC10" s="18">
        <f t="shared" ca="1" si="2"/>
        <v>23508523.73</v>
      </c>
      <c r="AD10" s="18">
        <f t="shared" ca="1" si="2"/>
        <v>65950441.980002597</v>
      </c>
      <c r="AE10" s="18">
        <f t="shared" ca="1" si="2"/>
        <v>110000</v>
      </c>
      <c r="AF10" s="18">
        <f t="shared" ca="1" si="2"/>
        <v>16681336.279999999</v>
      </c>
      <c r="AG10" s="18">
        <f t="shared" ca="1" si="2"/>
        <v>47120748.609999999</v>
      </c>
      <c r="AH10" s="18">
        <f t="shared" ca="1" si="2"/>
        <v>21290970.440000001</v>
      </c>
      <c r="AI10" s="18">
        <f t="shared" ca="1" si="2"/>
        <v>9303561.8800000008</v>
      </c>
      <c r="AJ10" s="18">
        <f t="shared" ca="1" si="2"/>
        <v>7861886.7299999995</v>
      </c>
      <c r="AK10" s="18">
        <f t="shared" ca="1" si="3"/>
        <v>666673.56000000099</v>
      </c>
      <c r="AL10" s="18">
        <f t="shared" ca="1" si="3"/>
        <v>0</v>
      </c>
      <c r="AM10" s="18">
        <f t="shared" ca="1" si="3"/>
        <v>46650270.009999998</v>
      </c>
      <c r="AN10" s="18">
        <f t="shared" ca="1" si="3"/>
        <v>1204381.93</v>
      </c>
      <c r="AO10" s="18">
        <f t="shared" ca="1" si="3"/>
        <v>0</v>
      </c>
      <c r="AP10" s="18">
        <f t="shared" ca="1" si="3"/>
        <v>3198144.9899999802</v>
      </c>
      <c r="AQ10" s="18">
        <f t="shared" ca="1" si="3"/>
        <v>0</v>
      </c>
      <c r="AR10" s="18">
        <f t="shared" ca="1" si="3"/>
        <v>0</v>
      </c>
      <c r="AS10" s="18">
        <f t="shared" ca="1" si="3"/>
        <v>0</v>
      </c>
      <c r="AT10" s="18">
        <f t="shared" ca="1" si="3"/>
        <v>0</v>
      </c>
      <c r="AU10" s="18">
        <f t="shared" ca="1" si="3"/>
        <v>0</v>
      </c>
      <c r="AV10" s="18">
        <f t="shared" ca="1" si="3"/>
        <v>0</v>
      </c>
      <c r="AW10" s="18">
        <f t="shared" ca="1" si="3"/>
        <v>0</v>
      </c>
      <c r="AX10" s="18">
        <f t="shared" ca="1" si="3"/>
        <v>0</v>
      </c>
      <c r="AY10" s="18">
        <f t="shared" ca="1" si="3"/>
        <v>0</v>
      </c>
      <c r="AZ10" s="18">
        <f t="shared" ca="1" si="3"/>
        <v>0</v>
      </c>
      <c r="BA10" s="18">
        <f t="shared" ca="1" si="4"/>
        <v>0</v>
      </c>
      <c r="BB10" s="18">
        <f t="shared" ca="1" si="4"/>
        <v>0</v>
      </c>
      <c r="BC10" s="18">
        <f t="shared" ca="1" si="4"/>
        <v>0</v>
      </c>
      <c r="BD10" s="18">
        <f t="shared" ca="1" si="4"/>
        <v>288302120.20975399</v>
      </c>
      <c r="BE10" s="18">
        <f t="shared" ca="1" si="4"/>
        <v>0</v>
      </c>
      <c r="BF10" s="18">
        <f t="shared" ca="1" si="4"/>
        <v>0</v>
      </c>
      <c r="BG10" s="18">
        <f t="shared" ca="1" si="4"/>
        <v>0</v>
      </c>
      <c r="BH10" s="18">
        <f t="shared" ca="1" si="4"/>
        <v>0</v>
      </c>
      <c r="BI10" s="18">
        <f t="shared" ca="1" si="4"/>
        <v>9377675.4000000004</v>
      </c>
      <c r="BJ10" s="18">
        <f t="shared" ca="1" si="4"/>
        <v>1865428.04</v>
      </c>
      <c r="BK10" s="18">
        <f t="shared" ca="1" si="4"/>
        <v>0</v>
      </c>
      <c r="BL10" s="18">
        <f t="shared" ca="1" si="4"/>
        <v>0</v>
      </c>
      <c r="BM10" s="18">
        <f t="shared" ca="1" si="4"/>
        <v>5133604.0799999703</v>
      </c>
      <c r="BN10" s="18">
        <f t="shared" ca="1" si="4"/>
        <v>47046791.999995798</v>
      </c>
      <c r="BO10" s="18">
        <f t="shared" ca="1" si="4"/>
        <v>0</v>
      </c>
      <c r="BP10" s="18">
        <f t="shared" ca="1" si="4"/>
        <v>245562456.20996499</v>
      </c>
      <c r="BQ10" s="18">
        <f t="shared" ca="1" si="5"/>
        <v>6438264.2300000004</v>
      </c>
      <c r="BR10" s="18">
        <f t="shared" ca="1" si="5"/>
        <v>64440473.479999997</v>
      </c>
      <c r="BS10" s="18">
        <f t="shared" ca="1" si="5"/>
        <v>111856465.669999</v>
      </c>
      <c r="BT10" s="18">
        <f t="shared" ca="1" si="5"/>
        <v>0</v>
      </c>
      <c r="BU10" s="18">
        <f t="shared" ca="1" si="5"/>
        <v>0</v>
      </c>
      <c r="BV10" s="18">
        <f t="shared" ca="1" si="5"/>
        <v>16197438.789999999</v>
      </c>
      <c r="BW10" s="18">
        <f t="shared" ca="1" si="5"/>
        <v>253642.65</v>
      </c>
      <c r="BX10" s="18">
        <f t="shared" ca="1" si="5"/>
        <v>0</v>
      </c>
      <c r="BY10" s="18">
        <f t="shared" ca="1" si="5"/>
        <v>14575.32</v>
      </c>
      <c r="BZ10" s="18">
        <f t="shared" ca="1" si="5"/>
        <v>13937466.9</v>
      </c>
      <c r="CA10" s="18">
        <f t="shared" ca="1" si="5"/>
        <v>744539401.83999991</v>
      </c>
      <c r="CB10" s="18">
        <f t="shared" ca="1" si="5"/>
        <v>7017993.2800000003</v>
      </c>
      <c r="CC10" s="18">
        <f t="shared" ca="1" si="6"/>
        <v>81360552.260000005</v>
      </c>
      <c r="CD10" s="18">
        <f t="shared" ca="1" si="6"/>
        <v>104356.54</v>
      </c>
      <c r="CE10" s="18">
        <f t="shared" ca="1" si="6"/>
        <v>0</v>
      </c>
      <c r="CF10" s="18">
        <f t="shared" ca="1" si="6"/>
        <v>840539.51</v>
      </c>
      <c r="CG10" s="18">
        <f t="shared" ca="1" si="6"/>
        <v>9693683.2100000009</v>
      </c>
      <c r="CH10" s="18">
        <f t="shared" ca="1" si="6"/>
        <v>545712.37</v>
      </c>
      <c r="CI10" s="19">
        <f t="shared" ca="1" si="12"/>
        <v>4777385504.6896181</v>
      </c>
      <c r="CJ10" s="18">
        <f t="shared" ca="1" si="7"/>
        <v>53586</v>
      </c>
      <c r="CK10" s="18">
        <f t="shared" ca="1" si="7"/>
        <v>630497</v>
      </c>
      <c r="CL10" s="19">
        <f t="shared" ca="1" si="13"/>
        <v>2107680723.0297909</v>
      </c>
      <c r="CM10" s="18">
        <f t="shared" ca="1" si="8"/>
        <v>850733119.75508404</v>
      </c>
      <c r="CN10" s="18">
        <f t="shared" ca="1" si="8"/>
        <v>1256947603.2747068</v>
      </c>
      <c r="CO10" s="19">
        <f t="shared" ca="1" si="14"/>
        <v>2669020698.6598272</v>
      </c>
      <c r="CP10" s="18">
        <f t="shared" ca="1" si="9"/>
        <v>1069219651.9259629</v>
      </c>
      <c r="CQ10" s="18">
        <f t="shared" ca="1" si="9"/>
        <v>1599801046.7338641</v>
      </c>
      <c r="CR10" s="18">
        <f t="shared" ca="1" si="9"/>
        <v>8882451.4000000097</v>
      </c>
      <c r="CS10" s="18">
        <f t="shared" ca="1" si="9"/>
        <v>0</v>
      </c>
      <c r="CT10" s="18">
        <f t="shared" ca="1" si="9"/>
        <v>0</v>
      </c>
      <c r="CU10" s="19">
        <f t="shared" ca="1" si="10"/>
        <v>15724937092.606064</v>
      </c>
    </row>
    <row r="11" spans="1:99" ht="12.75" customHeight="1">
      <c r="A11" s="57" t="s">
        <v>154</v>
      </c>
      <c r="B11" s="17">
        <v>1006</v>
      </c>
      <c r="C11" s="58" t="s">
        <v>146</v>
      </c>
      <c r="D11" s="19">
        <f t="shared" ca="1" si="11"/>
        <v>5908700.5752999997</v>
      </c>
      <c r="E11" s="18">
        <f t="shared" ca="1" si="0"/>
        <v>2549376.1653</v>
      </c>
      <c r="F11" s="18">
        <f t="shared" ca="1" si="0"/>
        <v>3076239.94</v>
      </c>
      <c r="G11" s="18">
        <f t="shared" ca="1" si="0"/>
        <v>283084.46999999997</v>
      </c>
      <c r="H11" s="18">
        <f t="shared" ca="1" si="0"/>
        <v>0</v>
      </c>
      <c r="I11" s="18">
        <f t="shared" ca="1" si="0"/>
        <v>90387515.200000003</v>
      </c>
      <c r="J11" s="18">
        <f t="shared" ca="1" si="0"/>
        <v>0</v>
      </c>
      <c r="K11" s="18">
        <f t="shared" ca="1" si="0"/>
        <v>3667526.11</v>
      </c>
      <c r="L11" s="18">
        <f t="shared" ca="1" si="0"/>
        <v>0</v>
      </c>
      <c r="M11" s="18">
        <f t="shared" ca="1" si="0"/>
        <v>0</v>
      </c>
      <c r="N11" s="18">
        <f t="shared" ca="1" si="0"/>
        <v>0</v>
      </c>
      <c r="O11" s="18">
        <f t="shared" ca="1" si="0"/>
        <v>17806.55</v>
      </c>
      <c r="P11" s="18">
        <f t="shared" ca="1" si="0"/>
        <v>0</v>
      </c>
      <c r="Q11" s="18">
        <f t="shared" ca="1" si="0"/>
        <v>0</v>
      </c>
      <c r="R11" s="18">
        <f t="shared" ca="1" si="0"/>
        <v>0</v>
      </c>
      <c r="S11" s="18">
        <f t="shared" ca="1" si="0"/>
        <v>0</v>
      </c>
      <c r="T11" s="18">
        <f t="shared" ca="1" si="1"/>
        <v>1564889964.7897</v>
      </c>
      <c r="U11" s="18">
        <f t="shared" ca="1" si="2"/>
        <v>3818646.6061</v>
      </c>
      <c r="V11" s="18">
        <f t="shared" ca="1" si="2"/>
        <v>55349825.994800001</v>
      </c>
      <c r="W11" s="18">
        <f t="shared" ca="1" si="2"/>
        <v>590697979.16059995</v>
      </c>
      <c r="X11" s="18">
        <f t="shared" ca="1" si="2"/>
        <v>0</v>
      </c>
      <c r="Y11" s="18">
        <f t="shared" ca="1" si="2"/>
        <v>340788.94</v>
      </c>
      <c r="Z11" s="18">
        <f t="shared" ca="1" si="2"/>
        <v>4310036.7</v>
      </c>
      <c r="AA11" s="18">
        <f t="shared" ca="1" si="2"/>
        <v>0</v>
      </c>
      <c r="AB11" s="18">
        <f t="shared" ca="1" si="2"/>
        <v>0</v>
      </c>
      <c r="AC11" s="18">
        <f t="shared" ca="1" si="2"/>
        <v>0</v>
      </c>
      <c r="AD11" s="18">
        <f t="shared" ca="1" si="2"/>
        <v>86969.73</v>
      </c>
      <c r="AE11" s="18">
        <f t="shared" ca="1" si="2"/>
        <v>0</v>
      </c>
      <c r="AF11" s="18">
        <f t="shared" ca="1" si="2"/>
        <v>18000</v>
      </c>
      <c r="AG11" s="18">
        <f t="shared" ca="1" si="2"/>
        <v>0</v>
      </c>
      <c r="AH11" s="18">
        <f t="shared" ca="1" si="2"/>
        <v>0</v>
      </c>
      <c r="AI11" s="18">
        <f t="shared" ca="1" si="2"/>
        <v>0</v>
      </c>
      <c r="AJ11" s="18">
        <f t="shared" ca="1" si="2"/>
        <v>246785.32</v>
      </c>
      <c r="AK11" s="18">
        <f t="shared" ca="1" si="3"/>
        <v>7193.56</v>
      </c>
      <c r="AL11" s="18">
        <f t="shared" ca="1" si="3"/>
        <v>0</v>
      </c>
      <c r="AM11" s="18">
        <f t="shared" ca="1" si="3"/>
        <v>341397.67</v>
      </c>
      <c r="AN11" s="18">
        <f t="shared" ca="1" si="3"/>
        <v>0</v>
      </c>
      <c r="AO11" s="18">
        <f t="shared" ca="1" si="3"/>
        <v>0</v>
      </c>
      <c r="AP11" s="18">
        <f t="shared" ca="1" si="3"/>
        <v>22639.54</v>
      </c>
      <c r="AQ11" s="18">
        <f t="shared" ca="1" si="3"/>
        <v>0</v>
      </c>
      <c r="AR11" s="18">
        <f t="shared" ca="1" si="3"/>
        <v>0</v>
      </c>
      <c r="AS11" s="18">
        <f t="shared" ca="1" si="3"/>
        <v>0</v>
      </c>
      <c r="AT11" s="18">
        <f t="shared" ca="1" si="3"/>
        <v>22120587.452300001</v>
      </c>
      <c r="AU11" s="18">
        <f t="shared" ca="1" si="3"/>
        <v>190503.21849999999</v>
      </c>
      <c r="AV11" s="18">
        <f t="shared" ca="1" si="3"/>
        <v>205255.777</v>
      </c>
      <c r="AW11" s="18">
        <f t="shared" ca="1" si="3"/>
        <v>0</v>
      </c>
      <c r="AX11" s="18">
        <f t="shared" ca="1" si="3"/>
        <v>131939.70499999999</v>
      </c>
      <c r="AY11" s="18">
        <f t="shared" ca="1" si="3"/>
        <v>0</v>
      </c>
      <c r="AZ11" s="18">
        <f t="shared" ca="1" si="3"/>
        <v>0</v>
      </c>
      <c r="BA11" s="18">
        <f t="shared" ca="1" si="4"/>
        <v>0</v>
      </c>
      <c r="BB11" s="18">
        <f t="shared" ca="1" si="4"/>
        <v>0</v>
      </c>
      <c r="BC11" s="18">
        <f t="shared" ca="1" si="4"/>
        <v>0</v>
      </c>
      <c r="BD11" s="18">
        <f t="shared" ca="1" si="4"/>
        <v>14672048.613600001</v>
      </c>
      <c r="BE11" s="18">
        <f t="shared" ca="1" si="4"/>
        <v>0</v>
      </c>
      <c r="BF11" s="18">
        <f t="shared" ca="1" si="4"/>
        <v>0</v>
      </c>
      <c r="BG11" s="18">
        <f t="shared" ca="1" si="4"/>
        <v>0</v>
      </c>
      <c r="BH11" s="18">
        <f t="shared" ca="1" si="4"/>
        <v>0</v>
      </c>
      <c r="BI11" s="18">
        <f t="shared" ca="1" si="4"/>
        <v>0</v>
      </c>
      <c r="BJ11" s="18">
        <f t="shared" ca="1" si="4"/>
        <v>0</v>
      </c>
      <c r="BK11" s="18">
        <f t="shared" ca="1" si="4"/>
        <v>0</v>
      </c>
      <c r="BL11" s="18">
        <f t="shared" ca="1" si="4"/>
        <v>15405.7461</v>
      </c>
      <c r="BM11" s="18">
        <f t="shared" ca="1" si="4"/>
        <v>0</v>
      </c>
      <c r="BN11" s="18">
        <f t="shared" ca="1" si="4"/>
        <v>403584412.13800001</v>
      </c>
      <c r="BO11" s="18">
        <f t="shared" ca="1" si="4"/>
        <v>0</v>
      </c>
      <c r="BP11" s="18">
        <f t="shared" ca="1" si="4"/>
        <v>626084.07960000006</v>
      </c>
      <c r="BQ11" s="18">
        <f t="shared" ca="1" si="5"/>
        <v>407138.37</v>
      </c>
      <c r="BR11" s="18">
        <f t="shared" ca="1" si="5"/>
        <v>50180.639999999999</v>
      </c>
      <c r="BS11" s="18">
        <f t="shared" ca="1" si="5"/>
        <v>540038.16650000005</v>
      </c>
      <c r="BT11" s="18">
        <f t="shared" ca="1" si="5"/>
        <v>0</v>
      </c>
      <c r="BU11" s="18">
        <f t="shared" ca="1" si="5"/>
        <v>0</v>
      </c>
      <c r="BV11" s="18">
        <f t="shared" ca="1" si="5"/>
        <v>0</v>
      </c>
      <c r="BW11" s="18">
        <f t="shared" ca="1" si="5"/>
        <v>71453.649999999994</v>
      </c>
      <c r="BX11" s="18">
        <f t="shared" ca="1" si="5"/>
        <v>0</v>
      </c>
      <c r="BY11" s="18">
        <f t="shared" ca="1" si="5"/>
        <v>0</v>
      </c>
      <c r="BZ11" s="18">
        <f t="shared" ca="1" si="5"/>
        <v>5899334.6899999995</v>
      </c>
      <c r="CA11" s="18">
        <f t="shared" ca="1" si="5"/>
        <v>339697611.38999999</v>
      </c>
      <c r="CB11" s="18">
        <f t="shared" ca="1" si="5"/>
        <v>337912.78</v>
      </c>
      <c r="CC11" s="18">
        <f t="shared" ca="1" si="6"/>
        <v>32846777.359999999</v>
      </c>
      <c r="CD11" s="18">
        <f t="shared" ca="1" si="6"/>
        <v>0</v>
      </c>
      <c r="CE11" s="18">
        <f t="shared" ca="1" si="6"/>
        <v>0</v>
      </c>
      <c r="CF11" s="18">
        <f t="shared" ca="1" si="6"/>
        <v>3106603.2</v>
      </c>
      <c r="CG11" s="18">
        <f t="shared" ca="1" si="6"/>
        <v>2327217.64</v>
      </c>
      <c r="CH11" s="18">
        <f t="shared" ca="1" si="6"/>
        <v>0</v>
      </c>
      <c r="CI11" s="19">
        <f t="shared" ca="1" si="12"/>
        <v>1079557005.9967</v>
      </c>
      <c r="CJ11" s="18">
        <f t="shared" ca="1" si="7"/>
        <v>981432810.13</v>
      </c>
      <c r="CK11" s="18">
        <f t="shared" ca="1" si="7"/>
        <v>70455957.590000004</v>
      </c>
      <c r="CL11" s="19">
        <f t="shared" ca="1" si="13"/>
        <v>22217963.460000001</v>
      </c>
      <c r="CM11" s="18">
        <f t="shared" ca="1" si="8"/>
        <v>0</v>
      </c>
      <c r="CN11" s="18">
        <f t="shared" ca="1" si="8"/>
        <v>22217963.460000001</v>
      </c>
      <c r="CO11" s="19">
        <f t="shared" ca="1" si="14"/>
        <v>5450274.8167000003</v>
      </c>
      <c r="CP11" s="18">
        <f t="shared" ca="1" si="9"/>
        <v>0</v>
      </c>
      <c r="CQ11" s="18">
        <f t="shared" ca="1" si="9"/>
        <v>5450274.8167000003</v>
      </c>
      <c r="CR11" s="18">
        <f t="shared" ca="1" si="9"/>
        <v>1374256.926</v>
      </c>
      <c r="CS11" s="18">
        <f t="shared" ca="1" si="9"/>
        <v>0</v>
      </c>
      <c r="CT11" s="18">
        <f t="shared" ca="1" si="9"/>
        <v>0</v>
      </c>
      <c r="CU11" s="19">
        <f t="shared" ca="1" si="10"/>
        <v>4227873543.9858003</v>
      </c>
    </row>
    <row r="12" spans="1:99" ht="12.75" customHeight="1">
      <c r="A12" s="57" t="s">
        <v>156</v>
      </c>
      <c r="B12" s="17">
        <v>1007</v>
      </c>
      <c r="C12" s="58" t="s">
        <v>146</v>
      </c>
      <c r="D12" s="19">
        <f t="shared" ca="1" si="11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8">
        <f t="shared" ca="1" si="0"/>
        <v>0</v>
      </c>
      <c r="L12" s="18">
        <f t="shared" ca="1" si="0"/>
        <v>0</v>
      </c>
      <c r="M12" s="18">
        <f t="shared" ca="1" si="0"/>
        <v>0</v>
      </c>
      <c r="N12" s="18">
        <f t="shared" ca="1" si="0"/>
        <v>0</v>
      </c>
      <c r="O12" s="18">
        <f t="shared" ca="1" si="0"/>
        <v>0</v>
      </c>
      <c r="P12" s="18">
        <f t="shared" ca="1" si="0"/>
        <v>0</v>
      </c>
      <c r="Q12" s="18">
        <f t="shared" ca="1" si="0"/>
        <v>0</v>
      </c>
      <c r="R12" s="18">
        <f t="shared" ca="1" si="0"/>
        <v>0</v>
      </c>
      <c r="S12" s="18">
        <f t="shared" ca="1" si="0"/>
        <v>0</v>
      </c>
      <c r="T12" s="18">
        <f t="shared" ca="1" si="1"/>
        <v>0</v>
      </c>
      <c r="U12" s="18">
        <f t="shared" ca="1" si="2"/>
        <v>0</v>
      </c>
      <c r="V12" s="18">
        <f t="shared" ca="1" si="2"/>
        <v>0</v>
      </c>
      <c r="W12" s="18">
        <f t="shared" ca="1" si="2"/>
        <v>0</v>
      </c>
      <c r="X12" s="18">
        <f t="shared" ca="1" si="2"/>
        <v>0</v>
      </c>
      <c r="Y12" s="18">
        <f t="shared" ca="1" si="2"/>
        <v>0</v>
      </c>
      <c r="Z12" s="18">
        <f t="shared" ca="1" si="2"/>
        <v>0</v>
      </c>
      <c r="AA12" s="18">
        <f t="shared" ca="1" si="2"/>
        <v>0</v>
      </c>
      <c r="AB12" s="18">
        <f t="shared" ca="1" si="2"/>
        <v>0</v>
      </c>
      <c r="AC12" s="18">
        <f t="shared" ca="1" si="2"/>
        <v>0</v>
      </c>
      <c r="AD12" s="18">
        <f t="shared" ca="1" si="2"/>
        <v>0</v>
      </c>
      <c r="AE12" s="18">
        <f t="shared" ca="1" si="2"/>
        <v>0</v>
      </c>
      <c r="AF12" s="18">
        <f t="shared" ca="1" si="2"/>
        <v>0</v>
      </c>
      <c r="AG12" s="18">
        <f t="shared" ca="1" si="2"/>
        <v>0</v>
      </c>
      <c r="AH12" s="18">
        <f t="shared" ca="1" si="2"/>
        <v>0</v>
      </c>
      <c r="AI12" s="18">
        <f t="shared" ca="1" si="2"/>
        <v>0</v>
      </c>
      <c r="AJ12" s="18">
        <f t="shared" ca="1" si="2"/>
        <v>0</v>
      </c>
      <c r="AK12" s="18">
        <f t="shared" ca="1" si="3"/>
        <v>0</v>
      </c>
      <c r="AL12" s="18">
        <f t="shared" ca="1" si="3"/>
        <v>0</v>
      </c>
      <c r="AM12" s="18">
        <f t="shared" ca="1" si="3"/>
        <v>0</v>
      </c>
      <c r="AN12" s="18">
        <f t="shared" ca="1" si="3"/>
        <v>0</v>
      </c>
      <c r="AO12" s="18">
        <f t="shared" ca="1" si="3"/>
        <v>0</v>
      </c>
      <c r="AP12" s="18">
        <f t="shared" ca="1" si="3"/>
        <v>0</v>
      </c>
      <c r="AQ12" s="18">
        <f t="shared" ca="1" si="3"/>
        <v>0</v>
      </c>
      <c r="AR12" s="18">
        <f t="shared" ca="1" si="3"/>
        <v>0</v>
      </c>
      <c r="AS12" s="18">
        <f t="shared" ca="1" si="3"/>
        <v>0</v>
      </c>
      <c r="AT12" s="18">
        <f t="shared" ca="1" si="3"/>
        <v>0</v>
      </c>
      <c r="AU12" s="18">
        <f t="shared" ca="1" si="3"/>
        <v>0</v>
      </c>
      <c r="AV12" s="18">
        <f t="shared" ca="1" si="3"/>
        <v>0</v>
      </c>
      <c r="AW12" s="18">
        <f t="shared" ca="1" si="3"/>
        <v>0</v>
      </c>
      <c r="AX12" s="18">
        <f t="shared" ca="1" si="3"/>
        <v>0</v>
      </c>
      <c r="AY12" s="18">
        <f t="shared" ca="1" si="3"/>
        <v>0</v>
      </c>
      <c r="AZ12" s="18">
        <f t="shared" ca="1" si="3"/>
        <v>0</v>
      </c>
      <c r="BA12" s="18">
        <f t="shared" ca="1" si="4"/>
        <v>0</v>
      </c>
      <c r="BB12" s="18">
        <f t="shared" ca="1" si="4"/>
        <v>0</v>
      </c>
      <c r="BC12" s="18">
        <f t="shared" ca="1" si="4"/>
        <v>0</v>
      </c>
      <c r="BD12" s="18">
        <f t="shared" ca="1" si="4"/>
        <v>0</v>
      </c>
      <c r="BE12" s="18">
        <f t="shared" ca="1" si="4"/>
        <v>0</v>
      </c>
      <c r="BF12" s="18">
        <f t="shared" ca="1" si="4"/>
        <v>0</v>
      </c>
      <c r="BG12" s="18">
        <f t="shared" ca="1" si="4"/>
        <v>0</v>
      </c>
      <c r="BH12" s="18">
        <f t="shared" ca="1" si="4"/>
        <v>0</v>
      </c>
      <c r="BI12" s="18">
        <f t="shared" ca="1" si="4"/>
        <v>136373650.39974004</v>
      </c>
      <c r="BJ12" s="18">
        <f t="shared" ca="1" si="4"/>
        <v>0</v>
      </c>
      <c r="BK12" s="18">
        <f t="shared" ca="1" si="4"/>
        <v>0</v>
      </c>
      <c r="BL12" s="18">
        <f t="shared" ca="1" si="4"/>
        <v>0</v>
      </c>
      <c r="BM12" s="18">
        <f t="shared" ca="1" si="4"/>
        <v>0</v>
      </c>
      <c r="BN12" s="18">
        <f t="shared" ca="1" si="4"/>
        <v>0</v>
      </c>
      <c r="BO12" s="18">
        <f t="shared" ca="1" si="4"/>
        <v>0</v>
      </c>
      <c r="BP12" s="18">
        <f t="shared" ca="1" si="4"/>
        <v>0</v>
      </c>
      <c r="BQ12" s="18">
        <f t="shared" ca="1" si="5"/>
        <v>0</v>
      </c>
      <c r="BR12" s="18">
        <f t="shared" ca="1" si="5"/>
        <v>0</v>
      </c>
      <c r="BS12" s="18">
        <f t="shared" ca="1" si="5"/>
        <v>0</v>
      </c>
      <c r="BT12" s="18">
        <f t="shared" ca="1" si="5"/>
        <v>0</v>
      </c>
      <c r="BU12" s="18">
        <f t="shared" ca="1" si="5"/>
        <v>0</v>
      </c>
      <c r="BV12" s="18">
        <f t="shared" ca="1" si="5"/>
        <v>0</v>
      </c>
      <c r="BW12" s="18">
        <f t="shared" ca="1" si="5"/>
        <v>0</v>
      </c>
      <c r="BX12" s="18">
        <f t="shared" ca="1" si="5"/>
        <v>0</v>
      </c>
      <c r="BY12" s="18">
        <f t="shared" ca="1" si="5"/>
        <v>0</v>
      </c>
      <c r="BZ12" s="18">
        <f t="shared" ca="1" si="5"/>
        <v>0</v>
      </c>
      <c r="CA12" s="18">
        <f t="shared" ca="1" si="5"/>
        <v>0</v>
      </c>
      <c r="CB12" s="18">
        <f t="shared" ca="1" si="5"/>
        <v>0</v>
      </c>
      <c r="CC12" s="18">
        <f t="shared" ca="1" si="6"/>
        <v>0</v>
      </c>
      <c r="CD12" s="18">
        <f t="shared" ca="1" si="6"/>
        <v>0</v>
      </c>
      <c r="CE12" s="18">
        <f t="shared" ca="1" si="6"/>
        <v>0</v>
      </c>
      <c r="CF12" s="18">
        <f t="shared" ca="1" si="6"/>
        <v>0</v>
      </c>
      <c r="CG12" s="18">
        <f t="shared" ca="1" si="6"/>
        <v>0</v>
      </c>
      <c r="CH12" s="18">
        <f t="shared" ca="1" si="6"/>
        <v>0</v>
      </c>
      <c r="CI12" s="19">
        <f t="shared" ca="1" si="12"/>
        <v>0</v>
      </c>
      <c r="CJ12" s="18">
        <f t="shared" ca="1" si="7"/>
        <v>0</v>
      </c>
      <c r="CK12" s="18">
        <f t="shared" ca="1" si="7"/>
        <v>0</v>
      </c>
      <c r="CL12" s="19">
        <f t="shared" ca="1" si="13"/>
        <v>0</v>
      </c>
      <c r="CM12" s="18">
        <f t="shared" ca="1" si="8"/>
        <v>0</v>
      </c>
      <c r="CN12" s="18">
        <f t="shared" ca="1" si="8"/>
        <v>0</v>
      </c>
      <c r="CO12" s="19">
        <f t="shared" ca="1" si="14"/>
        <v>0</v>
      </c>
      <c r="CP12" s="18">
        <f t="shared" ca="1" si="9"/>
        <v>0</v>
      </c>
      <c r="CQ12" s="18">
        <f t="shared" ca="1" si="9"/>
        <v>0</v>
      </c>
      <c r="CR12" s="18">
        <f t="shared" ca="1" si="9"/>
        <v>0</v>
      </c>
      <c r="CS12" s="18">
        <f t="shared" ca="1" si="9"/>
        <v>0</v>
      </c>
      <c r="CT12" s="18">
        <f t="shared" ca="1" si="9"/>
        <v>0</v>
      </c>
      <c r="CU12" s="19">
        <f t="shared" ca="1" si="10"/>
        <v>136373650.39974004</v>
      </c>
    </row>
    <row r="13" spans="1:99" ht="12.75" customHeight="1">
      <c r="A13" s="57" t="s">
        <v>158</v>
      </c>
      <c r="B13" s="17">
        <v>1008</v>
      </c>
      <c r="C13" s="58" t="s">
        <v>146</v>
      </c>
      <c r="D13" s="19">
        <f t="shared" ca="1" si="11"/>
        <v>293895098.26999998</v>
      </c>
      <c r="E13" s="18">
        <f t="shared" ca="1" si="0"/>
        <v>15249626.029999999</v>
      </c>
      <c r="F13" s="18">
        <f t="shared" ca="1" si="0"/>
        <v>165775952.15999997</v>
      </c>
      <c r="G13" s="18">
        <f t="shared" ca="1" si="0"/>
        <v>112869520.08</v>
      </c>
      <c r="H13" s="18">
        <f t="shared" ca="1" si="0"/>
        <v>19398529</v>
      </c>
      <c r="I13" s="18">
        <f t="shared" ca="1" si="0"/>
        <v>37747308.669999994</v>
      </c>
      <c r="J13" s="18">
        <f t="shared" ca="1" si="0"/>
        <v>0</v>
      </c>
      <c r="K13" s="18">
        <f t="shared" ca="1" si="0"/>
        <v>0</v>
      </c>
      <c r="L13" s="18">
        <f t="shared" ca="1" si="0"/>
        <v>0</v>
      </c>
      <c r="M13" s="18">
        <f t="shared" ca="1" si="0"/>
        <v>0</v>
      </c>
      <c r="N13" s="18">
        <f t="shared" ca="1" si="0"/>
        <v>0</v>
      </c>
      <c r="O13" s="18">
        <f t="shared" ca="1" si="0"/>
        <v>29897884.580000002</v>
      </c>
      <c r="P13" s="18">
        <f t="shared" ca="1" si="0"/>
        <v>0</v>
      </c>
      <c r="Q13" s="18">
        <f t="shared" ca="1" si="0"/>
        <v>3003662.0999999996</v>
      </c>
      <c r="R13" s="18">
        <f t="shared" ca="1" si="0"/>
        <v>0</v>
      </c>
      <c r="S13" s="18">
        <f t="shared" ca="1" si="0"/>
        <v>0</v>
      </c>
      <c r="T13" s="18">
        <f t="shared" ca="1" si="1"/>
        <v>1426323068.09232</v>
      </c>
      <c r="U13" s="18">
        <f t="shared" ca="1" si="2"/>
        <v>1337448.2467459999</v>
      </c>
      <c r="V13" s="18">
        <f t="shared" ca="1" si="2"/>
        <v>88518515.359999999</v>
      </c>
      <c r="W13" s="18">
        <f t="shared" ca="1" si="2"/>
        <v>771385417</v>
      </c>
      <c r="X13" s="18">
        <f t="shared" ca="1" si="2"/>
        <v>0</v>
      </c>
      <c r="Y13" s="18">
        <f t="shared" ca="1" si="2"/>
        <v>21078854.93</v>
      </c>
      <c r="Z13" s="18">
        <f t="shared" ca="1" si="2"/>
        <v>27147510.060000002</v>
      </c>
      <c r="AA13" s="18">
        <f t="shared" ca="1" si="2"/>
        <v>0</v>
      </c>
      <c r="AB13" s="18">
        <f t="shared" ca="1" si="2"/>
        <v>0</v>
      </c>
      <c r="AC13" s="18">
        <f t="shared" ca="1" si="2"/>
        <v>580470.66</v>
      </c>
      <c r="AD13" s="18">
        <f t="shared" ca="1" si="2"/>
        <v>5255847.3500000006</v>
      </c>
      <c r="AE13" s="18">
        <f t="shared" ca="1" si="2"/>
        <v>0</v>
      </c>
      <c r="AF13" s="18">
        <f t="shared" ca="1" si="2"/>
        <v>83831.56</v>
      </c>
      <c r="AG13" s="18">
        <f t="shared" ca="1" si="2"/>
        <v>0</v>
      </c>
      <c r="AH13" s="18">
        <f t="shared" ca="1" si="2"/>
        <v>0</v>
      </c>
      <c r="AI13" s="18">
        <f t="shared" ca="1" si="2"/>
        <v>0</v>
      </c>
      <c r="AJ13" s="18">
        <f t="shared" ca="1" si="2"/>
        <v>113400.93</v>
      </c>
      <c r="AK13" s="18">
        <f t="shared" ca="1" si="3"/>
        <v>2610.54</v>
      </c>
      <c r="AL13" s="18">
        <f t="shared" ca="1" si="3"/>
        <v>0</v>
      </c>
      <c r="AM13" s="18">
        <f t="shared" ca="1" si="3"/>
        <v>6489030.0100000007</v>
      </c>
      <c r="AN13" s="18">
        <f t="shared" ca="1" si="3"/>
        <v>0</v>
      </c>
      <c r="AO13" s="18">
        <f t="shared" ca="1" si="3"/>
        <v>0</v>
      </c>
      <c r="AP13" s="18">
        <f t="shared" ca="1" si="3"/>
        <v>191307.05</v>
      </c>
      <c r="AQ13" s="18">
        <f t="shared" ca="1" si="3"/>
        <v>0</v>
      </c>
      <c r="AR13" s="18">
        <f t="shared" ca="1" si="3"/>
        <v>0</v>
      </c>
      <c r="AS13" s="18">
        <f t="shared" ca="1" si="3"/>
        <v>0</v>
      </c>
      <c r="AT13" s="18">
        <f t="shared" ca="1" si="3"/>
        <v>0</v>
      </c>
      <c r="AU13" s="18">
        <f t="shared" ca="1" si="3"/>
        <v>5810179.3999999994</v>
      </c>
      <c r="AV13" s="18">
        <f t="shared" ca="1" si="3"/>
        <v>10524133.369999999</v>
      </c>
      <c r="AW13" s="18">
        <f t="shared" ca="1" si="3"/>
        <v>0</v>
      </c>
      <c r="AX13" s="18">
        <f t="shared" ca="1" si="3"/>
        <v>4103564.93</v>
      </c>
      <c r="AY13" s="18">
        <f t="shared" ca="1" si="3"/>
        <v>0</v>
      </c>
      <c r="AZ13" s="18">
        <f t="shared" ca="1" si="3"/>
        <v>0</v>
      </c>
      <c r="BA13" s="18">
        <f t="shared" ca="1" si="4"/>
        <v>0</v>
      </c>
      <c r="BB13" s="18">
        <f t="shared" ca="1" si="4"/>
        <v>0</v>
      </c>
      <c r="BC13" s="18">
        <f t="shared" ca="1" si="4"/>
        <v>0</v>
      </c>
      <c r="BD13" s="18">
        <f t="shared" ca="1" si="4"/>
        <v>20138964.34</v>
      </c>
      <c r="BE13" s="18">
        <f t="shared" ca="1" si="4"/>
        <v>0</v>
      </c>
      <c r="BF13" s="18">
        <f t="shared" ca="1" si="4"/>
        <v>0</v>
      </c>
      <c r="BG13" s="18">
        <f t="shared" ca="1" si="4"/>
        <v>0</v>
      </c>
      <c r="BH13" s="18">
        <f t="shared" ca="1" si="4"/>
        <v>0</v>
      </c>
      <c r="BI13" s="18">
        <f t="shared" ca="1" si="4"/>
        <v>-7177.58</v>
      </c>
      <c r="BJ13" s="18">
        <f t="shared" ca="1" si="4"/>
        <v>0</v>
      </c>
      <c r="BK13" s="18">
        <f t="shared" ca="1" si="4"/>
        <v>0</v>
      </c>
      <c r="BL13" s="18">
        <f t="shared" ca="1" si="4"/>
        <v>0</v>
      </c>
      <c r="BM13" s="18">
        <f t="shared" ca="1" si="4"/>
        <v>0</v>
      </c>
      <c r="BN13" s="18">
        <f t="shared" ca="1" si="4"/>
        <v>1668721.9199999997</v>
      </c>
      <c r="BO13" s="18">
        <f t="shared" ca="1" si="4"/>
        <v>0</v>
      </c>
      <c r="BP13" s="18">
        <f t="shared" ca="1" si="4"/>
        <v>23040903.349999998</v>
      </c>
      <c r="BQ13" s="18">
        <f t="shared" ca="1" si="5"/>
        <v>268280.02</v>
      </c>
      <c r="BR13" s="18">
        <f t="shared" ca="1" si="5"/>
        <v>41408460.829999998</v>
      </c>
      <c r="BS13" s="18">
        <f t="shared" ca="1" si="5"/>
        <v>6957508.9400000004</v>
      </c>
      <c r="BT13" s="18">
        <f t="shared" ca="1" si="5"/>
        <v>0</v>
      </c>
      <c r="BU13" s="18">
        <f t="shared" ca="1" si="5"/>
        <v>0</v>
      </c>
      <c r="BV13" s="18">
        <f t="shared" ca="1" si="5"/>
        <v>0</v>
      </c>
      <c r="BW13" s="18">
        <f t="shared" ca="1" si="5"/>
        <v>0</v>
      </c>
      <c r="BX13" s="18">
        <f t="shared" ca="1" si="5"/>
        <v>0</v>
      </c>
      <c r="BY13" s="18">
        <f t="shared" ca="1" si="5"/>
        <v>0</v>
      </c>
      <c r="BZ13" s="18">
        <f t="shared" ca="1" si="5"/>
        <v>0</v>
      </c>
      <c r="CA13" s="18">
        <f t="shared" ca="1" si="5"/>
        <v>0</v>
      </c>
      <c r="CB13" s="18">
        <f t="shared" ca="1" si="5"/>
        <v>0</v>
      </c>
      <c r="CC13" s="18">
        <f t="shared" ca="1" si="6"/>
        <v>0</v>
      </c>
      <c r="CD13" s="18">
        <f t="shared" ca="1" si="6"/>
        <v>0</v>
      </c>
      <c r="CE13" s="18">
        <f t="shared" ca="1" si="6"/>
        <v>0</v>
      </c>
      <c r="CF13" s="18">
        <f t="shared" ca="1" si="6"/>
        <v>0</v>
      </c>
      <c r="CG13" s="18">
        <f t="shared" ca="1" si="6"/>
        <v>0</v>
      </c>
      <c r="CH13" s="18">
        <f t="shared" ca="1" si="6"/>
        <v>20952887.939999998</v>
      </c>
      <c r="CI13" s="19">
        <f t="shared" ca="1" si="12"/>
        <v>1427290.7700000005</v>
      </c>
      <c r="CJ13" s="18">
        <f t="shared" ca="1" si="7"/>
        <v>0</v>
      </c>
      <c r="CK13" s="18">
        <f t="shared" ca="1" si="7"/>
        <v>0</v>
      </c>
      <c r="CL13" s="19">
        <f t="shared" ca="1" si="13"/>
        <v>0</v>
      </c>
      <c r="CM13" s="18">
        <f t="shared" ca="1" si="8"/>
        <v>0</v>
      </c>
      <c r="CN13" s="18">
        <f t="shared" ca="1" si="8"/>
        <v>0</v>
      </c>
      <c r="CO13" s="19">
        <f t="shared" ca="1" si="14"/>
        <v>1427290.7700000005</v>
      </c>
      <c r="CP13" s="18">
        <f t="shared" ca="1" si="9"/>
        <v>0</v>
      </c>
      <c r="CQ13" s="18">
        <f t="shared" ca="1" si="9"/>
        <v>1427290.7700000005</v>
      </c>
      <c r="CR13" s="18">
        <f t="shared" ca="1" si="9"/>
        <v>3411549.8800000004</v>
      </c>
      <c r="CS13" s="18">
        <f t="shared" ca="1" si="9"/>
        <v>0</v>
      </c>
      <c r="CT13" s="18">
        <f t="shared" ca="1" si="9"/>
        <v>0</v>
      </c>
      <c r="CU13" s="19">
        <f t="shared" ca="1" si="10"/>
        <v>2872155062.5190654</v>
      </c>
    </row>
    <row r="14" spans="1:99" ht="12.75" customHeight="1">
      <c r="A14" s="57" t="s">
        <v>160</v>
      </c>
      <c r="B14" s="17">
        <v>1009</v>
      </c>
      <c r="C14" s="58" t="s">
        <v>146</v>
      </c>
      <c r="D14" s="19">
        <f t="shared" ca="1" si="11"/>
        <v>2791571332.9900007</v>
      </c>
      <c r="E14" s="18">
        <f t="shared" ca="1" si="0"/>
        <v>494087822.10000014</v>
      </c>
      <c r="F14" s="18">
        <f t="shared" ca="1" si="0"/>
        <v>500249633.60000002</v>
      </c>
      <c r="G14" s="18">
        <f t="shared" ca="1" si="0"/>
        <v>1797233877.2900004</v>
      </c>
      <c r="H14" s="18">
        <f t="shared" ca="1" si="0"/>
        <v>161329108.55000001</v>
      </c>
      <c r="I14" s="18">
        <f t="shared" ca="1" si="0"/>
        <v>173204502.86000001</v>
      </c>
      <c r="J14" s="18">
        <f t="shared" ca="1" si="0"/>
        <v>162907.76</v>
      </c>
      <c r="K14" s="18">
        <f t="shared" ca="1" si="0"/>
        <v>0</v>
      </c>
      <c r="L14" s="18">
        <f t="shared" ca="1" si="0"/>
        <v>0</v>
      </c>
      <c r="M14" s="18">
        <f t="shared" ca="1" si="0"/>
        <v>0</v>
      </c>
      <c r="N14" s="18">
        <f t="shared" ca="1" si="0"/>
        <v>0</v>
      </c>
      <c r="O14" s="18">
        <f t="shared" ca="1" si="0"/>
        <v>167617740.77000001</v>
      </c>
      <c r="P14" s="18">
        <f t="shared" ca="1" si="0"/>
        <v>0</v>
      </c>
      <c r="Q14" s="18">
        <f t="shared" ca="1" si="0"/>
        <v>46394805.829999998</v>
      </c>
      <c r="R14" s="18">
        <f t="shared" ca="1" si="0"/>
        <v>0</v>
      </c>
      <c r="S14" s="18">
        <f t="shared" ca="1" si="0"/>
        <v>0</v>
      </c>
      <c r="T14" s="18">
        <f t="shared" ca="1" si="1"/>
        <v>1430882653.54</v>
      </c>
      <c r="U14" s="18">
        <f t="shared" ca="1" si="2"/>
        <v>23361567.920000002</v>
      </c>
      <c r="V14" s="18">
        <f t="shared" ca="1" si="2"/>
        <v>521824884.90000004</v>
      </c>
      <c r="W14" s="18">
        <f t="shared" ca="1" si="2"/>
        <v>1824515549.6800001</v>
      </c>
      <c r="X14" s="18">
        <f t="shared" ca="1" si="2"/>
        <v>20000</v>
      </c>
      <c r="Y14" s="18">
        <f t="shared" ca="1" si="2"/>
        <v>162971916.02000001</v>
      </c>
      <c r="Z14" s="18">
        <f t="shared" ca="1" si="2"/>
        <v>94960888.069999993</v>
      </c>
      <c r="AA14" s="18">
        <f t="shared" ca="1" si="2"/>
        <v>3024.16</v>
      </c>
      <c r="AB14" s="18">
        <f t="shared" ca="1" si="2"/>
        <v>0</v>
      </c>
      <c r="AC14" s="18">
        <f t="shared" ca="1" si="2"/>
        <v>18083609.66</v>
      </c>
      <c r="AD14" s="18">
        <f t="shared" ca="1" si="2"/>
        <v>89363019.900000006</v>
      </c>
      <c r="AE14" s="18">
        <f t="shared" ca="1" si="2"/>
        <v>115439.96</v>
      </c>
      <c r="AF14" s="18">
        <f t="shared" ca="1" si="2"/>
        <v>2554651.6</v>
      </c>
      <c r="AG14" s="18">
        <f t="shared" ca="1" si="2"/>
        <v>125271.67</v>
      </c>
      <c r="AH14" s="18">
        <f t="shared" ca="1" si="2"/>
        <v>0</v>
      </c>
      <c r="AI14" s="18">
        <f t="shared" ca="1" si="2"/>
        <v>0</v>
      </c>
      <c r="AJ14" s="18">
        <f t="shared" ca="1" si="2"/>
        <v>667151.51</v>
      </c>
      <c r="AK14" s="18">
        <f t="shared" ca="1" si="3"/>
        <v>109490.44</v>
      </c>
      <c r="AL14" s="18">
        <f t="shared" ca="1" si="3"/>
        <v>0</v>
      </c>
      <c r="AM14" s="18">
        <f t="shared" ca="1" si="3"/>
        <v>9836573.0700000003</v>
      </c>
      <c r="AN14" s="18">
        <f t="shared" ca="1" si="3"/>
        <v>214800</v>
      </c>
      <c r="AO14" s="18">
        <f t="shared" ca="1" si="3"/>
        <v>0</v>
      </c>
      <c r="AP14" s="18">
        <f t="shared" ca="1" si="3"/>
        <v>7740005.5199999996</v>
      </c>
      <c r="AQ14" s="18">
        <f t="shared" ca="1" si="3"/>
        <v>0</v>
      </c>
      <c r="AR14" s="18">
        <f t="shared" ca="1" si="3"/>
        <v>0</v>
      </c>
      <c r="AS14" s="18">
        <f t="shared" ca="1" si="3"/>
        <v>0</v>
      </c>
      <c r="AT14" s="18">
        <f t="shared" ca="1" si="3"/>
        <v>0</v>
      </c>
      <c r="AU14" s="18">
        <f t="shared" ca="1" si="3"/>
        <v>0</v>
      </c>
      <c r="AV14" s="18">
        <f t="shared" ca="1" si="3"/>
        <v>0</v>
      </c>
      <c r="AW14" s="18">
        <f t="shared" ca="1" si="3"/>
        <v>0</v>
      </c>
      <c r="AX14" s="18">
        <f t="shared" ca="1" si="3"/>
        <v>0</v>
      </c>
      <c r="AY14" s="18">
        <f t="shared" ca="1" si="3"/>
        <v>0</v>
      </c>
      <c r="AZ14" s="18">
        <f t="shared" ca="1" si="3"/>
        <v>0</v>
      </c>
      <c r="BA14" s="18">
        <f t="shared" ca="1" si="4"/>
        <v>0</v>
      </c>
      <c r="BB14" s="18">
        <f t="shared" ca="1" si="4"/>
        <v>0</v>
      </c>
      <c r="BC14" s="18">
        <f t="shared" ca="1" si="4"/>
        <v>0</v>
      </c>
      <c r="BD14" s="18">
        <f t="shared" ca="1" si="4"/>
        <v>122102881.95999999</v>
      </c>
      <c r="BE14" s="18">
        <f t="shared" ca="1" si="4"/>
        <v>0</v>
      </c>
      <c r="BF14" s="18">
        <f t="shared" ca="1" si="4"/>
        <v>0</v>
      </c>
      <c r="BG14" s="18">
        <f t="shared" ca="1" si="4"/>
        <v>0</v>
      </c>
      <c r="BH14" s="18">
        <f t="shared" ca="1" si="4"/>
        <v>0</v>
      </c>
      <c r="BI14" s="18">
        <f t="shared" ca="1" si="4"/>
        <v>0</v>
      </c>
      <c r="BJ14" s="18">
        <f t="shared" ca="1" si="4"/>
        <v>0</v>
      </c>
      <c r="BK14" s="18">
        <f t="shared" ca="1" si="4"/>
        <v>0</v>
      </c>
      <c r="BL14" s="18">
        <f t="shared" ca="1" si="4"/>
        <v>-106.85</v>
      </c>
      <c r="BM14" s="18">
        <f t="shared" ca="1" si="4"/>
        <v>657552.02</v>
      </c>
      <c r="BN14" s="18">
        <f t="shared" ca="1" si="4"/>
        <v>21639430.399999999</v>
      </c>
      <c r="BO14" s="18">
        <f t="shared" ca="1" si="4"/>
        <v>0</v>
      </c>
      <c r="BP14" s="18">
        <f t="shared" ca="1" si="4"/>
        <v>203085332.52000001</v>
      </c>
      <c r="BQ14" s="18">
        <f t="shared" ca="1" si="5"/>
        <v>17568947.75</v>
      </c>
      <c r="BR14" s="18">
        <f t="shared" ca="1" si="5"/>
        <v>139619937.56</v>
      </c>
      <c r="BS14" s="18">
        <f t="shared" ca="1" si="5"/>
        <v>204958868.24000001</v>
      </c>
      <c r="BT14" s="18">
        <f t="shared" ca="1" si="5"/>
        <v>0</v>
      </c>
      <c r="BU14" s="18">
        <f t="shared" ca="1" si="5"/>
        <v>0</v>
      </c>
      <c r="BV14" s="18">
        <f t="shared" ca="1" si="5"/>
        <v>192060275.63</v>
      </c>
      <c r="BW14" s="18">
        <f t="shared" ca="1" si="5"/>
        <v>113560.06</v>
      </c>
      <c r="BX14" s="18">
        <f t="shared" ca="1" si="5"/>
        <v>0</v>
      </c>
      <c r="BY14" s="18">
        <f t="shared" ca="1" si="5"/>
        <v>0</v>
      </c>
      <c r="BZ14" s="18">
        <f t="shared" ca="1" si="5"/>
        <v>7570265.04</v>
      </c>
      <c r="CA14" s="18">
        <f t="shared" ca="1" si="5"/>
        <v>600751560.09000003</v>
      </c>
      <c r="CB14" s="18">
        <f t="shared" ca="1" si="5"/>
        <v>1896474.0699999998</v>
      </c>
      <c r="CC14" s="18">
        <f t="shared" ca="1" si="6"/>
        <v>34481943.890000001</v>
      </c>
      <c r="CD14" s="18">
        <f t="shared" ca="1" si="6"/>
        <v>39346.29</v>
      </c>
      <c r="CE14" s="18">
        <f t="shared" ca="1" si="6"/>
        <v>0</v>
      </c>
      <c r="CF14" s="18">
        <f t="shared" ca="1" si="6"/>
        <v>511029.61</v>
      </c>
      <c r="CG14" s="18">
        <f t="shared" ca="1" si="6"/>
        <v>4226178.5</v>
      </c>
      <c r="CH14" s="18">
        <f t="shared" ca="1" si="6"/>
        <v>0.11</v>
      </c>
      <c r="CI14" s="19">
        <f t="shared" ca="1" si="12"/>
        <v>2750409449.0900002</v>
      </c>
      <c r="CJ14" s="18">
        <f t="shared" ca="1" si="7"/>
        <v>-3838431.6900000498</v>
      </c>
      <c r="CK14" s="18">
        <f t="shared" ca="1" si="7"/>
        <v>284443.39999999997</v>
      </c>
      <c r="CL14" s="19">
        <f t="shared" ca="1" si="13"/>
        <v>1852167277.1300008</v>
      </c>
      <c r="CM14" s="18">
        <f t="shared" ca="1" si="8"/>
        <v>65528254.93999996</v>
      </c>
      <c r="CN14" s="18">
        <f t="shared" ca="1" si="8"/>
        <v>1786639022.1900008</v>
      </c>
      <c r="CO14" s="19">
        <f t="shared" ca="1" si="14"/>
        <v>901796160.2499994</v>
      </c>
      <c r="CP14" s="18">
        <f t="shared" ca="1" si="9"/>
        <v>354317417.89999807</v>
      </c>
      <c r="CQ14" s="18">
        <f t="shared" ca="1" si="9"/>
        <v>547478742.35000134</v>
      </c>
      <c r="CR14" s="18">
        <f t="shared" ca="1" si="9"/>
        <v>13689328.1</v>
      </c>
      <c r="CS14" s="18">
        <f t="shared" ca="1" si="9"/>
        <v>0</v>
      </c>
      <c r="CT14" s="18">
        <f t="shared" ca="1" si="9"/>
        <v>0</v>
      </c>
      <c r="CU14" s="19">
        <f t="shared" ca="1" si="10"/>
        <v>11843013150.460001</v>
      </c>
    </row>
    <row r="15" spans="1:99" ht="12.75" customHeight="1">
      <c r="A15" s="57" t="s">
        <v>162</v>
      </c>
      <c r="B15" s="17">
        <v>1010</v>
      </c>
      <c r="C15" s="58" t="s">
        <v>146</v>
      </c>
      <c r="D15" s="19">
        <f t="shared" ca="1" si="11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8">
        <f t="shared" ca="1" si="0"/>
        <v>0</v>
      </c>
      <c r="L15" s="18">
        <f t="shared" ca="1" si="0"/>
        <v>0</v>
      </c>
      <c r="M15" s="18">
        <f t="shared" ca="1" si="0"/>
        <v>0</v>
      </c>
      <c r="N15" s="18">
        <f t="shared" ca="1" si="0"/>
        <v>0</v>
      </c>
      <c r="O15" s="18">
        <f t="shared" ca="1" si="0"/>
        <v>0</v>
      </c>
      <c r="P15" s="18">
        <f t="shared" ca="1" si="0"/>
        <v>0</v>
      </c>
      <c r="Q15" s="18">
        <f t="shared" ca="1" si="0"/>
        <v>0</v>
      </c>
      <c r="R15" s="18">
        <f t="shared" ca="1" si="0"/>
        <v>0</v>
      </c>
      <c r="S15" s="18">
        <f t="shared" ca="1" si="0"/>
        <v>0</v>
      </c>
      <c r="T15" s="18">
        <f t="shared" ca="1" si="1"/>
        <v>0</v>
      </c>
      <c r="U15" s="18">
        <f t="shared" ca="1" si="2"/>
        <v>0</v>
      </c>
      <c r="V15" s="18">
        <f t="shared" ca="1" si="2"/>
        <v>0</v>
      </c>
      <c r="W15" s="18">
        <f t="shared" ca="1" si="2"/>
        <v>0</v>
      </c>
      <c r="X15" s="18">
        <f t="shared" ca="1" si="2"/>
        <v>0</v>
      </c>
      <c r="Y15" s="18">
        <f t="shared" ca="1" si="2"/>
        <v>0</v>
      </c>
      <c r="Z15" s="18">
        <f t="shared" ca="1" si="2"/>
        <v>516302.24393485603</v>
      </c>
      <c r="AA15" s="18">
        <f t="shared" ca="1" si="2"/>
        <v>0</v>
      </c>
      <c r="AB15" s="18">
        <f t="shared" ca="1" si="2"/>
        <v>0</v>
      </c>
      <c r="AC15" s="18">
        <f t="shared" ca="1" si="2"/>
        <v>0</v>
      </c>
      <c r="AD15" s="18">
        <f t="shared" ca="1" si="2"/>
        <v>723564.74227193103</v>
      </c>
      <c r="AE15" s="18">
        <f t="shared" ca="1" si="2"/>
        <v>0</v>
      </c>
      <c r="AF15" s="18">
        <f t="shared" ca="1" si="2"/>
        <v>0</v>
      </c>
      <c r="AG15" s="18">
        <f t="shared" ca="1" si="2"/>
        <v>0</v>
      </c>
      <c r="AH15" s="18">
        <f t="shared" ca="1" si="2"/>
        <v>0</v>
      </c>
      <c r="AI15" s="18">
        <f t="shared" ca="1" si="2"/>
        <v>0</v>
      </c>
      <c r="AJ15" s="18">
        <f t="shared" ca="1" si="2"/>
        <v>0</v>
      </c>
      <c r="AK15" s="18">
        <f t="shared" ca="1" si="3"/>
        <v>0</v>
      </c>
      <c r="AL15" s="18">
        <f t="shared" ca="1" si="3"/>
        <v>0</v>
      </c>
      <c r="AM15" s="18">
        <f t="shared" ca="1" si="3"/>
        <v>0</v>
      </c>
      <c r="AN15" s="18">
        <f t="shared" ca="1" si="3"/>
        <v>0</v>
      </c>
      <c r="AO15" s="18">
        <f t="shared" ca="1" si="3"/>
        <v>0</v>
      </c>
      <c r="AP15" s="18">
        <f t="shared" ca="1" si="3"/>
        <v>0</v>
      </c>
      <c r="AQ15" s="18">
        <f t="shared" ca="1" si="3"/>
        <v>0</v>
      </c>
      <c r="AR15" s="18">
        <f t="shared" ca="1" si="3"/>
        <v>0</v>
      </c>
      <c r="AS15" s="18">
        <f t="shared" ca="1" si="3"/>
        <v>0</v>
      </c>
      <c r="AT15" s="18">
        <f t="shared" ca="1" si="3"/>
        <v>0</v>
      </c>
      <c r="AU15" s="18">
        <f t="shared" ca="1" si="3"/>
        <v>0</v>
      </c>
      <c r="AV15" s="18">
        <f t="shared" ca="1" si="3"/>
        <v>0</v>
      </c>
      <c r="AW15" s="18">
        <f t="shared" ca="1" si="3"/>
        <v>0</v>
      </c>
      <c r="AX15" s="18">
        <f t="shared" ca="1" si="3"/>
        <v>0</v>
      </c>
      <c r="AY15" s="18">
        <f t="shared" ca="1" si="3"/>
        <v>0</v>
      </c>
      <c r="AZ15" s="18">
        <f t="shared" ca="1" si="3"/>
        <v>0</v>
      </c>
      <c r="BA15" s="18">
        <f t="shared" ca="1" si="4"/>
        <v>0</v>
      </c>
      <c r="BB15" s="18">
        <f t="shared" ca="1" si="4"/>
        <v>0</v>
      </c>
      <c r="BC15" s="18">
        <f t="shared" ca="1" si="4"/>
        <v>0</v>
      </c>
      <c r="BD15" s="18">
        <f t="shared" ca="1" si="4"/>
        <v>5660174.0454790574</v>
      </c>
      <c r="BE15" s="18">
        <f t="shared" ca="1" si="4"/>
        <v>13957904.7142857</v>
      </c>
      <c r="BF15" s="18">
        <f t="shared" ca="1" si="4"/>
        <v>0</v>
      </c>
      <c r="BG15" s="18">
        <f t="shared" ca="1" si="4"/>
        <v>0</v>
      </c>
      <c r="BH15" s="18">
        <f t="shared" ca="1" si="4"/>
        <v>0</v>
      </c>
      <c r="BI15" s="18">
        <f t="shared" ca="1" si="4"/>
        <v>0</v>
      </c>
      <c r="BJ15" s="18">
        <f t="shared" ca="1" si="4"/>
        <v>0</v>
      </c>
      <c r="BK15" s="18">
        <f t="shared" ca="1" si="4"/>
        <v>0</v>
      </c>
      <c r="BL15" s="18">
        <f t="shared" ca="1" si="4"/>
        <v>254144.16194045186</v>
      </c>
      <c r="BM15" s="18">
        <f t="shared" ca="1" si="4"/>
        <v>7013832.3239207463</v>
      </c>
      <c r="BN15" s="18">
        <f t="shared" ca="1" si="4"/>
        <v>105689.20864336597</v>
      </c>
      <c r="BO15" s="18">
        <f t="shared" ca="1" si="4"/>
        <v>0</v>
      </c>
      <c r="BP15" s="18">
        <f t="shared" ca="1" si="4"/>
        <v>25937755.457142856</v>
      </c>
      <c r="BQ15" s="18">
        <f t="shared" ca="1" si="5"/>
        <v>0</v>
      </c>
      <c r="BR15" s="18">
        <f t="shared" ca="1" si="5"/>
        <v>0</v>
      </c>
      <c r="BS15" s="18">
        <f t="shared" ca="1" si="5"/>
        <v>689121369.92142868</v>
      </c>
      <c r="BT15" s="18">
        <f t="shared" ca="1" si="5"/>
        <v>0</v>
      </c>
      <c r="BU15" s="18">
        <f t="shared" ca="1" si="5"/>
        <v>0</v>
      </c>
      <c r="BV15" s="18">
        <f t="shared" ca="1" si="5"/>
        <v>0</v>
      </c>
      <c r="BW15" s="18">
        <f t="shared" ca="1" si="5"/>
        <v>0</v>
      </c>
      <c r="BX15" s="18">
        <f t="shared" ca="1" si="5"/>
        <v>0</v>
      </c>
      <c r="BY15" s="18">
        <f t="shared" ca="1" si="5"/>
        <v>0</v>
      </c>
      <c r="BZ15" s="18">
        <f t="shared" ca="1" si="5"/>
        <v>0</v>
      </c>
      <c r="CA15" s="18">
        <f t="shared" ca="1" si="5"/>
        <v>0</v>
      </c>
      <c r="CB15" s="18">
        <f t="shared" ca="1" si="5"/>
        <v>0</v>
      </c>
      <c r="CC15" s="18">
        <f t="shared" ca="1" si="6"/>
        <v>0</v>
      </c>
      <c r="CD15" s="18">
        <f t="shared" ca="1" si="6"/>
        <v>0</v>
      </c>
      <c r="CE15" s="18">
        <f t="shared" ca="1" si="6"/>
        <v>0</v>
      </c>
      <c r="CF15" s="18">
        <f t="shared" ca="1" si="6"/>
        <v>0</v>
      </c>
      <c r="CG15" s="18">
        <f t="shared" ca="1" si="6"/>
        <v>0</v>
      </c>
      <c r="CH15" s="18">
        <f t="shared" ca="1" si="6"/>
        <v>128.59047619047618</v>
      </c>
      <c r="CI15" s="19">
        <f t="shared" ca="1" si="12"/>
        <v>0</v>
      </c>
      <c r="CJ15" s="18">
        <f t="shared" ca="1" si="7"/>
        <v>0</v>
      </c>
      <c r="CK15" s="18">
        <f t="shared" ca="1" si="7"/>
        <v>0</v>
      </c>
      <c r="CL15" s="19">
        <f t="shared" ca="1" si="13"/>
        <v>0</v>
      </c>
      <c r="CM15" s="18">
        <f t="shared" ca="1" si="8"/>
        <v>0</v>
      </c>
      <c r="CN15" s="18">
        <f t="shared" ca="1" si="8"/>
        <v>0</v>
      </c>
      <c r="CO15" s="19">
        <f t="shared" ca="1" si="14"/>
        <v>0</v>
      </c>
      <c r="CP15" s="18">
        <f t="shared" ca="1" si="9"/>
        <v>0</v>
      </c>
      <c r="CQ15" s="18">
        <f t="shared" ca="1" si="9"/>
        <v>0</v>
      </c>
      <c r="CR15" s="18">
        <f t="shared" ca="1" si="9"/>
        <v>0</v>
      </c>
      <c r="CS15" s="18">
        <f t="shared" ca="1" si="9"/>
        <v>0</v>
      </c>
      <c r="CT15" s="18">
        <f t="shared" ca="1" si="9"/>
        <v>0</v>
      </c>
      <c r="CU15" s="19">
        <f t="shared" ca="1" si="10"/>
        <v>743290865.40952384</v>
      </c>
    </row>
    <row r="16" spans="1:99" ht="12.75" customHeight="1">
      <c r="A16" s="57" t="s">
        <v>164</v>
      </c>
      <c r="B16" s="17">
        <v>1011</v>
      </c>
      <c r="C16" s="58" t="s">
        <v>146</v>
      </c>
      <c r="D16" s="19">
        <f t="shared" ca="1" si="11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8">
        <f t="shared" ca="1" si="0"/>
        <v>0</v>
      </c>
      <c r="L16" s="18">
        <f t="shared" ca="1" si="0"/>
        <v>0</v>
      </c>
      <c r="M16" s="18">
        <f t="shared" ca="1" si="0"/>
        <v>0</v>
      </c>
      <c r="N16" s="18">
        <f t="shared" ca="1" si="0"/>
        <v>0</v>
      </c>
      <c r="O16" s="18">
        <f t="shared" ca="1" si="0"/>
        <v>0</v>
      </c>
      <c r="P16" s="18">
        <f t="shared" ca="1" si="0"/>
        <v>0</v>
      </c>
      <c r="Q16" s="18">
        <f t="shared" ca="1" si="0"/>
        <v>0</v>
      </c>
      <c r="R16" s="18">
        <f t="shared" ca="1" si="0"/>
        <v>0</v>
      </c>
      <c r="S16" s="18">
        <f t="shared" ca="1" si="0"/>
        <v>0</v>
      </c>
      <c r="T16" s="18">
        <f t="shared" ca="1" si="1"/>
        <v>0</v>
      </c>
      <c r="U16" s="18">
        <f t="shared" ca="1" si="2"/>
        <v>0</v>
      </c>
      <c r="V16" s="18">
        <f t="shared" ca="1" si="2"/>
        <v>0</v>
      </c>
      <c r="W16" s="18">
        <f t="shared" ca="1" si="2"/>
        <v>0</v>
      </c>
      <c r="X16" s="18">
        <f t="shared" ca="1" si="2"/>
        <v>0</v>
      </c>
      <c r="Y16" s="18">
        <f t="shared" ca="1" si="2"/>
        <v>0</v>
      </c>
      <c r="Z16" s="18">
        <f t="shared" ca="1" si="2"/>
        <v>0</v>
      </c>
      <c r="AA16" s="18">
        <f t="shared" ca="1" si="2"/>
        <v>0</v>
      </c>
      <c r="AB16" s="18">
        <f t="shared" ca="1" si="2"/>
        <v>0</v>
      </c>
      <c r="AC16" s="18">
        <f t="shared" ca="1" si="2"/>
        <v>0</v>
      </c>
      <c r="AD16" s="18">
        <f t="shared" ca="1" si="2"/>
        <v>0</v>
      </c>
      <c r="AE16" s="18">
        <f t="shared" ca="1" si="2"/>
        <v>0</v>
      </c>
      <c r="AF16" s="18">
        <f t="shared" ca="1" si="2"/>
        <v>0</v>
      </c>
      <c r="AG16" s="18">
        <f t="shared" ca="1" si="2"/>
        <v>0</v>
      </c>
      <c r="AH16" s="18">
        <f t="shared" ca="1" si="2"/>
        <v>0</v>
      </c>
      <c r="AI16" s="18">
        <f t="shared" ca="1" si="2"/>
        <v>0</v>
      </c>
      <c r="AJ16" s="18">
        <f t="shared" ca="1" si="2"/>
        <v>0</v>
      </c>
      <c r="AK16" s="18">
        <f t="shared" ca="1" si="3"/>
        <v>0</v>
      </c>
      <c r="AL16" s="18">
        <f t="shared" ca="1" si="3"/>
        <v>0</v>
      </c>
      <c r="AM16" s="18">
        <f t="shared" ca="1" si="3"/>
        <v>0</v>
      </c>
      <c r="AN16" s="18">
        <f t="shared" ca="1" si="3"/>
        <v>0</v>
      </c>
      <c r="AO16" s="18">
        <f t="shared" ca="1" si="3"/>
        <v>0</v>
      </c>
      <c r="AP16" s="18">
        <f t="shared" ca="1" si="3"/>
        <v>0</v>
      </c>
      <c r="AQ16" s="18">
        <f t="shared" ca="1" si="3"/>
        <v>0</v>
      </c>
      <c r="AR16" s="18">
        <f t="shared" ca="1" si="3"/>
        <v>0</v>
      </c>
      <c r="AS16" s="18">
        <f t="shared" ca="1" si="3"/>
        <v>0</v>
      </c>
      <c r="AT16" s="18">
        <f t="shared" ca="1" si="3"/>
        <v>0</v>
      </c>
      <c r="AU16" s="18">
        <f t="shared" ca="1" si="3"/>
        <v>0</v>
      </c>
      <c r="AV16" s="18">
        <f t="shared" ca="1" si="3"/>
        <v>0</v>
      </c>
      <c r="AW16" s="18">
        <f t="shared" ca="1" si="3"/>
        <v>0</v>
      </c>
      <c r="AX16" s="18">
        <f t="shared" ca="1" si="3"/>
        <v>0</v>
      </c>
      <c r="AY16" s="18">
        <f t="shared" ca="1" si="3"/>
        <v>0</v>
      </c>
      <c r="AZ16" s="18">
        <f t="shared" ca="1" si="3"/>
        <v>0</v>
      </c>
      <c r="BA16" s="18">
        <f t="shared" ca="1" si="4"/>
        <v>0</v>
      </c>
      <c r="BB16" s="18">
        <f t="shared" ca="1" si="4"/>
        <v>0</v>
      </c>
      <c r="BC16" s="18">
        <f t="shared" ca="1" si="4"/>
        <v>0</v>
      </c>
      <c r="BD16" s="18">
        <f t="shared" ca="1" si="4"/>
        <v>0</v>
      </c>
      <c r="BE16" s="18">
        <f t="shared" ca="1" si="4"/>
        <v>0</v>
      </c>
      <c r="BF16" s="18">
        <f t="shared" ca="1" si="4"/>
        <v>0</v>
      </c>
      <c r="BG16" s="18">
        <f t="shared" ca="1" si="4"/>
        <v>0</v>
      </c>
      <c r="BH16" s="18">
        <f t="shared" ca="1" si="4"/>
        <v>0</v>
      </c>
      <c r="BI16" s="18">
        <f t="shared" ca="1" si="4"/>
        <v>87986566.974537924</v>
      </c>
      <c r="BJ16" s="18">
        <f t="shared" ca="1" si="4"/>
        <v>62589393.935461983</v>
      </c>
      <c r="BK16" s="18">
        <f t="shared" ca="1" si="4"/>
        <v>0</v>
      </c>
      <c r="BL16" s="18">
        <f t="shared" ca="1" si="4"/>
        <v>0</v>
      </c>
      <c r="BM16" s="18">
        <f t="shared" ca="1" si="4"/>
        <v>0</v>
      </c>
      <c r="BN16" s="18">
        <f t="shared" ca="1" si="4"/>
        <v>0</v>
      </c>
      <c r="BO16" s="18">
        <f t="shared" ca="1" si="4"/>
        <v>0</v>
      </c>
      <c r="BP16" s="18">
        <f t="shared" ca="1" si="4"/>
        <v>0</v>
      </c>
      <c r="BQ16" s="18">
        <f t="shared" ca="1" si="5"/>
        <v>0</v>
      </c>
      <c r="BR16" s="18">
        <f t="shared" ca="1" si="5"/>
        <v>0</v>
      </c>
      <c r="BS16" s="18">
        <f t="shared" ca="1" si="5"/>
        <v>0</v>
      </c>
      <c r="BT16" s="18">
        <f t="shared" ca="1" si="5"/>
        <v>0</v>
      </c>
      <c r="BU16" s="18">
        <f t="shared" ca="1" si="5"/>
        <v>0</v>
      </c>
      <c r="BV16" s="18">
        <f t="shared" ca="1" si="5"/>
        <v>0</v>
      </c>
      <c r="BW16" s="18">
        <f t="shared" ca="1" si="5"/>
        <v>0</v>
      </c>
      <c r="BX16" s="18">
        <f t="shared" ca="1" si="5"/>
        <v>0</v>
      </c>
      <c r="BY16" s="18">
        <f t="shared" ca="1" si="5"/>
        <v>0</v>
      </c>
      <c r="BZ16" s="18">
        <f t="shared" ca="1" si="5"/>
        <v>0</v>
      </c>
      <c r="CA16" s="18">
        <f t="shared" ca="1" si="5"/>
        <v>0</v>
      </c>
      <c r="CB16" s="18">
        <f t="shared" ca="1" si="5"/>
        <v>0</v>
      </c>
      <c r="CC16" s="18">
        <f t="shared" ca="1" si="6"/>
        <v>0</v>
      </c>
      <c r="CD16" s="18">
        <f t="shared" ca="1" si="6"/>
        <v>0</v>
      </c>
      <c r="CE16" s="18">
        <f t="shared" ca="1" si="6"/>
        <v>0</v>
      </c>
      <c r="CF16" s="18">
        <f t="shared" ca="1" si="6"/>
        <v>0</v>
      </c>
      <c r="CG16" s="18">
        <f t="shared" ca="1" si="6"/>
        <v>0</v>
      </c>
      <c r="CH16" s="18">
        <f t="shared" ca="1" si="6"/>
        <v>0</v>
      </c>
      <c r="CI16" s="19">
        <f t="shared" ca="1" si="12"/>
        <v>0</v>
      </c>
      <c r="CJ16" s="18">
        <f t="shared" ca="1" si="7"/>
        <v>0</v>
      </c>
      <c r="CK16" s="18">
        <f t="shared" ca="1" si="7"/>
        <v>0</v>
      </c>
      <c r="CL16" s="19">
        <f t="shared" ca="1" si="13"/>
        <v>0</v>
      </c>
      <c r="CM16" s="18">
        <f t="shared" ca="1" si="8"/>
        <v>0</v>
      </c>
      <c r="CN16" s="18">
        <f t="shared" ca="1" si="8"/>
        <v>0</v>
      </c>
      <c r="CO16" s="19">
        <f t="shared" ca="1" si="14"/>
        <v>0</v>
      </c>
      <c r="CP16" s="18">
        <f t="shared" ca="1" si="9"/>
        <v>0</v>
      </c>
      <c r="CQ16" s="18">
        <f t="shared" ca="1" si="9"/>
        <v>0</v>
      </c>
      <c r="CR16" s="18">
        <f t="shared" ca="1" si="9"/>
        <v>0</v>
      </c>
      <c r="CS16" s="18">
        <f t="shared" ca="1" si="9"/>
        <v>0</v>
      </c>
      <c r="CT16" s="18">
        <f t="shared" ca="1" si="9"/>
        <v>0</v>
      </c>
      <c r="CU16" s="19">
        <f t="shared" ca="1" si="10"/>
        <v>150575960.90999991</v>
      </c>
    </row>
    <row r="17" spans="1:99" ht="12.75" customHeight="1">
      <c r="A17" s="57" t="s">
        <v>166</v>
      </c>
      <c r="B17" s="17">
        <v>1012</v>
      </c>
      <c r="C17" s="58" t="s">
        <v>146</v>
      </c>
      <c r="D17" s="19">
        <f t="shared" ca="1" si="11"/>
        <v>78562369</v>
      </c>
      <c r="E17" s="18">
        <f t="shared" ca="1" si="0"/>
        <v>164070</v>
      </c>
      <c r="F17" s="18">
        <f t="shared" ca="1" si="0"/>
        <v>56508626</v>
      </c>
      <c r="G17" s="18">
        <f t="shared" ca="1" si="0"/>
        <v>21889673</v>
      </c>
      <c r="H17" s="18">
        <f t="shared" ca="1" si="0"/>
        <v>10163720</v>
      </c>
      <c r="I17" s="18">
        <f t="shared" ca="1" si="0"/>
        <v>5660760</v>
      </c>
      <c r="J17" s="18">
        <f t="shared" ca="1" si="0"/>
        <v>0</v>
      </c>
      <c r="K17" s="18">
        <f t="shared" ca="1" si="0"/>
        <v>0</v>
      </c>
      <c r="L17" s="18">
        <f t="shared" ca="1" si="0"/>
        <v>0</v>
      </c>
      <c r="M17" s="18">
        <f t="shared" ca="1" si="0"/>
        <v>0</v>
      </c>
      <c r="N17" s="18">
        <f t="shared" ca="1" si="0"/>
        <v>0</v>
      </c>
      <c r="O17" s="18">
        <f t="shared" ca="1" si="0"/>
        <v>29595553</v>
      </c>
      <c r="P17" s="18">
        <f t="shared" ca="1" si="0"/>
        <v>0</v>
      </c>
      <c r="Q17" s="18">
        <f t="shared" ca="1" si="0"/>
        <v>46075201</v>
      </c>
      <c r="R17" s="18">
        <f t="shared" ca="1" si="0"/>
        <v>0</v>
      </c>
      <c r="S17" s="18">
        <f t="shared" ca="1" si="0"/>
        <v>0</v>
      </c>
      <c r="T17" s="18">
        <f t="shared" ca="1" si="1"/>
        <v>458014526.13</v>
      </c>
      <c r="U17" s="18">
        <f t="shared" ca="1" si="2"/>
        <v>0</v>
      </c>
      <c r="V17" s="18">
        <f t="shared" ca="1" si="2"/>
        <v>136739524.75</v>
      </c>
      <c r="W17" s="18">
        <f t="shared" ca="1" si="2"/>
        <v>1989387.68</v>
      </c>
      <c r="X17" s="18">
        <f t="shared" ca="1" si="2"/>
        <v>0</v>
      </c>
      <c r="Y17" s="18">
        <f t="shared" ca="1" si="2"/>
        <v>42544611</v>
      </c>
      <c r="Z17" s="18">
        <f t="shared" ca="1" si="2"/>
        <v>9889315</v>
      </c>
      <c r="AA17" s="18">
        <f t="shared" ca="1" si="2"/>
        <v>0</v>
      </c>
      <c r="AB17" s="18">
        <f t="shared" ca="1" si="2"/>
        <v>0</v>
      </c>
      <c r="AC17" s="18">
        <f t="shared" ca="1" si="2"/>
        <v>559022</v>
      </c>
      <c r="AD17" s="18">
        <f t="shared" ca="1" si="2"/>
        <v>1454313</v>
      </c>
      <c r="AE17" s="18">
        <f t="shared" ca="1" si="2"/>
        <v>0</v>
      </c>
      <c r="AF17" s="18">
        <f t="shared" ca="1" si="2"/>
        <v>968900</v>
      </c>
      <c r="AG17" s="18">
        <f t="shared" ca="1" si="2"/>
        <v>11928</v>
      </c>
      <c r="AH17" s="18">
        <f t="shared" ca="1" si="2"/>
        <v>0</v>
      </c>
      <c r="AI17" s="18">
        <f t="shared" ca="1" si="2"/>
        <v>0</v>
      </c>
      <c r="AJ17" s="18">
        <f t="shared" ca="1" si="2"/>
        <v>119517</v>
      </c>
      <c r="AK17" s="18">
        <f t="shared" ca="1" si="3"/>
        <v>-231</v>
      </c>
      <c r="AL17" s="18">
        <f t="shared" ca="1" si="3"/>
        <v>0</v>
      </c>
      <c r="AM17" s="18">
        <f t="shared" ca="1" si="3"/>
        <v>6354254</v>
      </c>
      <c r="AN17" s="18">
        <f t="shared" ca="1" si="3"/>
        <v>388124</v>
      </c>
      <c r="AO17" s="18">
        <f t="shared" ca="1" si="3"/>
        <v>0</v>
      </c>
      <c r="AP17" s="18">
        <f t="shared" ca="1" si="3"/>
        <v>316277</v>
      </c>
      <c r="AQ17" s="18">
        <f t="shared" ca="1" si="3"/>
        <v>0</v>
      </c>
      <c r="AR17" s="18">
        <f t="shared" ca="1" si="3"/>
        <v>0</v>
      </c>
      <c r="AS17" s="18">
        <f t="shared" ca="1" si="3"/>
        <v>0</v>
      </c>
      <c r="AT17" s="18">
        <f t="shared" ca="1" si="3"/>
        <v>128596767</v>
      </c>
      <c r="AU17" s="18">
        <f t="shared" ca="1" si="3"/>
        <v>1945500</v>
      </c>
      <c r="AV17" s="18">
        <f t="shared" ca="1" si="3"/>
        <v>2738360</v>
      </c>
      <c r="AW17" s="18">
        <f t="shared" ca="1" si="3"/>
        <v>0</v>
      </c>
      <c r="AX17" s="18">
        <f t="shared" ca="1" si="3"/>
        <v>1613460</v>
      </c>
      <c r="AY17" s="18">
        <f t="shared" ca="1" si="3"/>
        <v>0</v>
      </c>
      <c r="AZ17" s="18">
        <f t="shared" ca="1" si="3"/>
        <v>0</v>
      </c>
      <c r="BA17" s="18">
        <f t="shared" ca="1" si="4"/>
        <v>0</v>
      </c>
      <c r="BB17" s="18">
        <f t="shared" ca="1" si="4"/>
        <v>0</v>
      </c>
      <c r="BC17" s="18">
        <f t="shared" ca="1" si="4"/>
        <v>0</v>
      </c>
      <c r="BD17" s="18">
        <f t="shared" ca="1" si="4"/>
        <v>3448986</v>
      </c>
      <c r="BE17" s="18">
        <f t="shared" ca="1" si="4"/>
        <v>0</v>
      </c>
      <c r="BF17" s="18">
        <f t="shared" ca="1" si="4"/>
        <v>0</v>
      </c>
      <c r="BG17" s="18">
        <f t="shared" ca="1" si="4"/>
        <v>0</v>
      </c>
      <c r="BH17" s="18">
        <f t="shared" ca="1" si="4"/>
        <v>0</v>
      </c>
      <c r="BI17" s="18">
        <f t="shared" ca="1" si="4"/>
        <v>0</v>
      </c>
      <c r="BJ17" s="18">
        <f t="shared" ca="1" si="4"/>
        <v>0</v>
      </c>
      <c r="BK17" s="18">
        <f t="shared" ca="1" si="4"/>
        <v>0</v>
      </c>
      <c r="BL17" s="18">
        <f t="shared" ca="1" si="4"/>
        <v>0</v>
      </c>
      <c r="BM17" s="18">
        <f t="shared" ca="1" si="4"/>
        <v>0</v>
      </c>
      <c r="BN17" s="18">
        <f t="shared" ca="1" si="4"/>
        <v>10543728</v>
      </c>
      <c r="BO17" s="18">
        <f t="shared" ca="1" si="4"/>
        <v>0</v>
      </c>
      <c r="BP17" s="18">
        <f t="shared" ca="1" si="4"/>
        <v>12345041</v>
      </c>
      <c r="BQ17" s="18">
        <f t="shared" ca="1" si="5"/>
        <v>483690</v>
      </c>
      <c r="BR17" s="18">
        <f t="shared" ca="1" si="5"/>
        <v>63287983</v>
      </c>
      <c r="BS17" s="18">
        <f t="shared" ca="1" si="5"/>
        <v>5141078</v>
      </c>
      <c r="BT17" s="18">
        <f t="shared" ca="1" si="5"/>
        <v>0</v>
      </c>
      <c r="BU17" s="18">
        <f t="shared" ca="1" si="5"/>
        <v>0</v>
      </c>
      <c r="BV17" s="18">
        <f t="shared" ca="1" si="5"/>
        <v>3755152</v>
      </c>
      <c r="BW17" s="18">
        <f t="shared" ca="1" si="5"/>
        <v>0</v>
      </c>
      <c r="BX17" s="18">
        <f t="shared" ca="1" si="5"/>
        <v>0</v>
      </c>
      <c r="BY17" s="18">
        <f t="shared" ca="1" si="5"/>
        <v>0</v>
      </c>
      <c r="BZ17" s="18">
        <f t="shared" ca="1" si="5"/>
        <v>0</v>
      </c>
      <c r="CA17" s="18">
        <f t="shared" ca="1" si="5"/>
        <v>0</v>
      </c>
      <c r="CB17" s="18">
        <f t="shared" ca="1" si="5"/>
        <v>0</v>
      </c>
      <c r="CC17" s="18">
        <f t="shared" ca="1" si="6"/>
        <v>0</v>
      </c>
      <c r="CD17" s="18">
        <f t="shared" ca="1" si="6"/>
        <v>0</v>
      </c>
      <c r="CE17" s="18">
        <f t="shared" ca="1" si="6"/>
        <v>0</v>
      </c>
      <c r="CF17" s="18">
        <f t="shared" ca="1" si="6"/>
        <v>0</v>
      </c>
      <c r="CG17" s="18">
        <f t="shared" ca="1" si="6"/>
        <v>0</v>
      </c>
      <c r="CH17" s="18">
        <f t="shared" ca="1" si="6"/>
        <v>0</v>
      </c>
      <c r="CI17" s="19">
        <f t="shared" ca="1" si="12"/>
        <v>0</v>
      </c>
      <c r="CJ17" s="18">
        <f t="shared" ca="1" si="7"/>
        <v>0</v>
      </c>
      <c r="CK17" s="18">
        <f t="shared" ca="1" si="7"/>
        <v>0</v>
      </c>
      <c r="CL17" s="19">
        <f t="shared" ca="1" si="13"/>
        <v>0</v>
      </c>
      <c r="CM17" s="18">
        <f t="shared" ca="1" si="8"/>
        <v>0</v>
      </c>
      <c r="CN17" s="18">
        <f t="shared" ca="1" si="8"/>
        <v>0</v>
      </c>
      <c r="CO17" s="19">
        <f t="shared" ca="1" si="14"/>
        <v>0</v>
      </c>
      <c r="CP17" s="18">
        <f t="shared" ca="1" si="9"/>
        <v>0</v>
      </c>
      <c r="CQ17" s="18">
        <f t="shared" ca="1" si="9"/>
        <v>0</v>
      </c>
      <c r="CR17" s="18">
        <f t="shared" ca="1" si="9"/>
        <v>25913</v>
      </c>
      <c r="CS17" s="18">
        <f t="shared" ca="1" si="9"/>
        <v>51554842.75</v>
      </c>
      <c r="CT17" s="18">
        <f t="shared" ca="1" si="9"/>
        <v>0</v>
      </c>
      <c r="CU17" s="19">
        <f t="shared" ca="1" si="10"/>
        <v>1114887572.3099999</v>
      </c>
    </row>
    <row r="18" spans="1:99" ht="12.75" customHeight="1">
      <c r="A18" s="57" t="s">
        <v>168</v>
      </c>
      <c r="B18" s="17">
        <v>1013</v>
      </c>
      <c r="C18" s="58" t="s">
        <v>146</v>
      </c>
      <c r="D18" s="19">
        <f t="shared" ca="1" si="11"/>
        <v>54145886.112099998</v>
      </c>
      <c r="E18" s="18">
        <f t="shared" ca="1" si="0"/>
        <v>1127928.96</v>
      </c>
      <c r="F18" s="18">
        <f t="shared" ca="1" si="0"/>
        <v>31454431.843800001</v>
      </c>
      <c r="G18" s="18">
        <f t="shared" ca="1" si="0"/>
        <v>21563525.308299996</v>
      </c>
      <c r="H18" s="18">
        <f t="shared" ca="1" si="0"/>
        <v>16495135.01</v>
      </c>
      <c r="I18" s="18">
        <f t="shared" ca="1" si="0"/>
        <v>1037400</v>
      </c>
      <c r="J18" s="18">
        <f t="shared" ca="1" si="0"/>
        <v>0</v>
      </c>
      <c r="K18" s="18">
        <f t="shared" ca="1" si="0"/>
        <v>0</v>
      </c>
      <c r="L18" s="18">
        <f t="shared" ca="1" si="0"/>
        <v>0</v>
      </c>
      <c r="M18" s="18">
        <f t="shared" ca="1" si="0"/>
        <v>0</v>
      </c>
      <c r="N18" s="18">
        <f t="shared" ca="1" si="0"/>
        <v>0</v>
      </c>
      <c r="O18" s="18">
        <f t="shared" ca="1" si="0"/>
        <v>43031719.539999999</v>
      </c>
      <c r="P18" s="18">
        <f t="shared" ca="1" si="0"/>
        <v>0</v>
      </c>
      <c r="Q18" s="18">
        <f t="shared" ca="1" si="0"/>
        <v>300198.75</v>
      </c>
      <c r="R18" s="18">
        <f t="shared" ca="1" si="0"/>
        <v>0</v>
      </c>
      <c r="S18" s="18">
        <f t="shared" ca="1" si="0"/>
        <v>0</v>
      </c>
      <c r="T18" s="18">
        <f t="shared" ca="1" si="1"/>
        <v>0</v>
      </c>
      <c r="U18" s="18">
        <f t="shared" ca="1" si="2"/>
        <v>0</v>
      </c>
      <c r="V18" s="18">
        <f t="shared" ca="1" si="2"/>
        <v>0</v>
      </c>
      <c r="W18" s="18">
        <f t="shared" ca="1" si="2"/>
        <v>0</v>
      </c>
      <c r="X18" s="18">
        <f t="shared" ca="1" si="2"/>
        <v>0</v>
      </c>
      <c r="Y18" s="18">
        <f t="shared" ca="1" si="2"/>
        <v>14893419.01</v>
      </c>
      <c r="Z18" s="18">
        <f t="shared" ca="1" si="2"/>
        <v>7288341.5300000003</v>
      </c>
      <c r="AA18" s="18">
        <f t="shared" ca="1" si="2"/>
        <v>0</v>
      </c>
      <c r="AB18" s="18">
        <f t="shared" ca="1" si="2"/>
        <v>0</v>
      </c>
      <c r="AC18" s="18">
        <f t="shared" ca="1" si="2"/>
        <v>420923.20999999996</v>
      </c>
      <c r="AD18" s="18">
        <f t="shared" ca="1" si="2"/>
        <v>36291.440000000002</v>
      </c>
      <c r="AE18" s="18">
        <f t="shared" ca="1" si="2"/>
        <v>0</v>
      </c>
      <c r="AF18" s="18">
        <f t="shared" ca="1" si="2"/>
        <v>2957438.43</v>
      </c>
      <c r="AG18" s="18">
        <f t="shared" ca="1" si="2"/>
        <v>-26446.55</v>
      </c>
      <c r="AH18" s="18">
        <f t="shared" ca="1" si="2"/>
        <v>-224795.55</v>
      </c>
      <c r="AI18" s="18">
        <f t="shared" ca="1" si="2"/>
        <v>-13223.6</v>
      </c>
      <c r="AJ18" s="18">
        <f t="shared" ca="1" si="2"/>
        <v>0</v>
      </c>
      <c r="AK18" s="18">
        <f t="shared" ca="1" si="3"/>
        <v>17824.150000000001</v>
      </c>
      <c r="AL18" s="18">
        <f t="shared" ca="1" si="3"/>
        <v>0</v>
      </c>
      <c r="AM18" s="18">
        <f t="shared" ca="1" si="3"/>
        <v>2627716.4500000002</v>
      </c>
      <c r="AN18" s="18">
        <f t="shared" ca="1" si="3"/>
        <v>43810</v>
      </c>
      <c r="AO18" s="18">
        <f t="shared" ca="1" si="3"/>
        <v>0</v>
      </c>
      <c r="AP18" s="18">
        <f t="shared" ca="1" si="3"/>
        <v>269252.38</v>
      </c>
      <c r="AQ18" s="18">
        <f t="shared" ca="1" si="3"/>
        <v>0</v>
      </c>
      <c r="AR18" s="18">
        <f t="shared" ca="1" si="3"/>
        <v>0</v>
      </c>
      <c r="AS18" s="18">
        <f t="shared" ca="1" si="3"/>
        <v>0</v>
      </c>
      <c r="AT18" s="18">
        <f t="shared" ca="1" si="3"/>
        <v>122268829.71000001</v>
      </c>
      <c r="AU18" s="18">
        <f t="shared" ca="1" si="3"/>
        <v>9375060.7799999993</v>
      </c>
      <c r="AV18" s="18">
        <f t="shared" ca="1" si="3"/>
        <v>768.26</v>
      </c>
      <c r="AW18" s="18">
        <f t="shared" ca="1" si="3"/>
        <v>0</v>
      </c>
      <c r="AX18" s="18">
        <f t="shared" ca="1" si="3"/>
        <v>8240070.9900000002</v>
      </c>
      <c r="AY18" s="18">
        <f t="shared" ca="1" si="3"/>
        <v>0</v>
      </c>
      <c r="AZ18" s="18">
        <f t="shared" ca="1" si="3"/>
        <v>0</v>
      </c>
      <c r="BA18" s="18">
        <f t="shared" ca="1" si="4"/>
        <v>0</v>
      </c>
      <c r="BB18" s="18">
        <f t="shared" ca="1" si="4"/>
        <v>0</v>
      </c>
      <c r="BC18" s="18">
        <f t="shared" ca="1" si="4"/>
        <v>0</v>
      </c>
      <c r="BD18" s="18">
        <f t="shared" ca="1" si="4"/>
        <v>6758375.5999999996</v>
      </c>
      <c r="BE18" s="18">
        <f t="shared" ca="1" si="4"/>
        <v>0</v>
      </c>
      <c r="BF18" s="18">
        <f t="shared" ca="1" si="4"/>
        <v>0</v>
      </c>
      <c r="BG18" s="18">
        <f t="shared" ca="1" si="4"/>
        <v>0</v>
      </c>
      <c r="BH18" s="18">
        <f t="shared" ca="1" si="4"/>
        <v>0</v>
      </c>
      <c r="BI18" s="18">
        <f t="shared" ca="1" si="4"/>
        <v>0</v>
      </c>
      <c r="BJ18" s="18">
        <f t="shared" ca="1" si="4"/>
        <v>0</v>
      </c>
      <c r="BK18" s="18">
        <f t="shared" ca="1" si="4"/>
        <v>0</v>
      </c>
      <c r="BL18" s="18">
        <f t="shared" ca="1" si="4"/>
        <v>0</v>
      </c>
      <c r="BM18" s="18">
        <f t="shared" ca="1" si="4"/>
        <v>0</v>
      </c>
      <c r="BN18" s="18">
        <f t="shared" ca="1" si="4"/>
        <v>268.86</v>
      </c>
      <c r="BO18" s="18">
        <f t="shared" ca="1" si="4"/>
        <v>0</v>
      </c>
      <c r="BP18" s="18">
        <f t="shared" ca="1" si="4"/>
        <v>45347711.399999999</v>
      </c>
      <c r="BQ18" s="18">
        <f t="shared" ca="1" si="5"/>
        <v>17616090.819999997</v>
      </c>
      <c r="BR18" s="18">
        <f t="shared" ca="1" si="5"/>
        <v>46532129.990000002</v>
      </c>
      <c r="BS18" s="18">
        <f t="shared" ca="1" si="5"/>
        <v>9891047.3099999987</v>
      </c>
      <c r="BT18" s="18">
        <f t="shared" ca="1" si="5"/>
        <v>0</v>
      </c>
      <c r="BU18" s="18">
        <f t="shared" ca="1" si="5"/>
        <v>0</v>
      </c>
      <c r="BV18" s="18">
        <f t="shared" ca="1" si="5"/>
        <v>16259677.550000001</v>
      </c>
      <c r="BW18" s="18">
        <f t="shared" ca="1" si="5"/>
        <v>0</v>
      </c>
      <c r="BX18" s="18">
        <f t="shared" ca="1" si="5"/>
        <v>0</v>
      </c>
      <c r="BY18" s="18">
        <f t="shared" ca="1" si="5"/>
        <v>0</v>
      </c>
      <c r="BZ18" s="18">
        <f t="shared" ca="1" si="5"/>
        <v>0</v>
      </c>
      <c r="CA18" s="18">
        <f t="shared" ca="1" si="5"/>
        <v>0</v>
      </c>
      <c r="CB18" s="18">
        <f t="shared" ca="1" si="5"/>
        <v>0</v>
      </c>
      <c r="CC18" s="18">
        <f t="shared" ca="1" si="6"/>
        <v>0</v>
      </c>
      <c r="CD18" s="18">
        <f t="shared" ca="1" si="6"/>
        <v>0</v>
      </c>
      <c r="CE18" s="18">
        <f t="shared" ca="1" si="6"/>
        <v>0</v>
      </c>
      <c r="CF18" s="18">
        <f t="shared" ca="1" si="6"/>
        <v>0</v>
      </c>
      <c r="CG18" s="18">
        <f t="shared" ca="1" si="6"/>
        <v>0</v>
      </c>
      <c r="CH18" s="18">
        <f t="shared" ca="1" si="6"/>
        <v>0</v>
      </c>
      <c r="CI18" s="19">
        <f t="shared" ca="1" si="12"/>
        <v>0</v>
      </c>
      <c r="CJ18" s="18">
        <f t="shared" ca="1" si="7"/>
        <v>0</v>
      </c>
      <c r="CK18" s="18">
        <f t="shared" ca="1" si="7"/>
        <v>0</v>
      </c>
      <c r="CL18" s="19">
        <f t="shared" ca="1" si="13"/>
        <v>0</v>
      </c>
      <c r="CM18" s="18">
        <f t="shared" ca="1" si="8"/>
        <v>0</v>
      </c>
      <c r="CN18" s="18">
        <f t="shared" ca="1" si="8"/>
        <v>0</v>
      </c>
      <c r="CO18" s="19">
        <f t="shared" ca="1" si="14"/>
        <v>0</v>
      </c>
      <c r="CP18" s="18">
        <f t="shared" ca="1" si="9"/>
        <v>0</v>
      </c>
      <c r="CQ18" s="18">
        <f t="shared" ca="1" si="9"/>
        <v>0</v>
      </c>
      <c r="CR18" s="18">
        <f t="shared" ca="1" si="9"/>
        <v>3317181.88</v>
      </c>
      <c r="CS18" s="18">
        <f t="shared" ca="1" si="9"/>
        <v>0</v>
      </c>
      <c r="CT18" s="18">
        <f t="shared" ca="1" si="9"/>
        <v>0</v>
      </c>
      <c r="CU18" s="19">
        <f t="shared" ca="1" si="10"/>
        <v>428908103.46210003</v>
      </c>
    </row>
    <row r="19" spans="1:99" ht="12.75" customHeight="1">
      <c r="A19" s="57" t="s">
        <v>170</v>
      </c>
      <c r="B19" s="17">
        <v>1016</v>
      </c>
      <c r="C19" s="58" t="s">
        <v>146</v>
      </c>
      <c r="D19" s="19">
        <f t="shared" ca="1" si="11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8">
        <f t="shared" ca="1" si="0"/>
        <v>0</v>
      </c>
      <c r="L19" s="18">
        <f t="shared" ca="1" si="0"/>
        <v>19452633.233022004</v>
      </c>
      <c r="M19" s="18">
        <f t="shared" ca="1" si="0"/>
        <v>0</v>
      </c>
      <c r="N19" s="18">
        <f t="shared" ca="1" si="0"/>
        <v>0</v>
      </c>
      <c r="O19" s="18">
        <f t="shared" ca="1" si="0"/>
        <v>0</v>
      </c>
      <c r="P19" s="18">
        <f t="shared" ca="1" si="0"/>
        <v>0</v>
      </c>
      <c r="Q19" s="18">
        <f t="shared" ca="1" si="0"/>
        <v>0</v>
      </c>
      <c r="R19" s="18">
        <f t="shared" ca="1" si="0"/>
        <v>0</v>
      </c>
      <c r="S19" s="18">
        <f t="shared" ca="1" si="0"/>
        <v>0</v>
      </c>
      <c r="T19" s="18">
        <f t="shared" ca="1" si="1"/>
        <v>0</v>
      </c>
      <c r="U19" s="18">
        <f t="shared" ca="1" si="2"/>
        <v>0</v>
      </c>
      <c r="V19" s="18">
        <f t="shared" ca="1" si="2"/>
        <v>0</v>
      </c>
      <c r="W19" s="18">
        <f t="shared" ca="1" si="2"/>
        <v>0</v>
      </c>
      <c r="X19" s="18">
        <f t="shared" ca="1" si="2"/>
        <v>0</v>
      </c>
      <c r="Y19" s="18">
        <f t="shared" ca="1" si="2"/>
        <v>0</v>
      </c>
      <c r="Z19" s="18">
        <f t="shared" ca="1" si="2"/>
        <v>0</v>
      </c>
      <c r="AA19" s="18">
        <f t="shared" ca="1" si="2"/>
        <v>0</v>
      </c>
      <c r="AB19" s="18">
        <f t="shared" ca="1" si="2"/>
        <v>0</v>
      </c>
      <c r="AC19" s="18">
        <f t="shared" ca="1" si="2"/>
        <v>0</v>
      </c>
      <c r="AD19" s="18">
        <f t="shared" ca="1" si="2"/>
        <v>0</v>
      </c>
      <c r="AE19" s="18">
        <f t="shared" ca="1" si="2"/>
        <v>0</v>
      </c>
      <c r="AF19" s="18">
        <f t="shared" ca="1" si="2"/>
        <v>0</v>
      </c>
      <c r="AG19" s="18">
        <f t="shared" ca="1" si="2"/>
        <v>0</v>
      </c>
      <c r="AH19" s="18">
        <f t="shared" ca="1" si="2"/>
        <v>0</v>
      </c>
      <c r="AI19" s="18">
        <f t="shared" ca="1" si="2"/>
        <v>0</v>
      </c>
      <c r="AJ19" s="18">
        <f t="shared" ca="1" si="2"/>
        <v>0</v>
      </c>
      <c r="AK19" s="18">
        <f t="shared" ca="1" si="3"/>
        <v>0</v>
      </c>
      <c r="AL19" s="18">
        <f t="shared" ca="1" si="3"/>
        <v>0</v>
      </c>
      <c r="AM19" s="18">
        <f t="shared" ca="1" si="3"/>
        <v>0</v>
      </c>
      <c r="AN19" s="18">
        <f t="shared" ca="1" si="3"/>
        <v>0</v>
      </c>
      <c r="AO19" s="18">
        <f t="shared" ca="1" si="3"/>
        <v>0</v>
      </c>
      <c r="AP19" s="18">
        <f t="shared" ca="1" si="3"/>
        <v>0</v>
      </c>
      <c r="AQ19" s="18">
        <f t="shared" ca="1" si="3"/>
        <v>0</v>
      </c>
      <c r="AR19" s="18">
        <f t="shared" ca="1" si="3"/>
        <v>0</v>
      </c>
      <c r="AS19" s="18">
        <f t="shared" ca="1" si="3"/>
        <v>0</v>
      </c>
      <c r="AT19" s="18">
        <f t="shared" ca="1" si="3"/>
        <v>0</v>
      </c>
      <c r="AU19" s="18">
        <f t="shared" ca="1" si="3"/>
        <v>0</v>
      </c>
      <c r="AV19" s="18">
        <f t="shared" ca="1" si="3"/>
        <v>0</v>
      </c>
      <c r="AW19" s="18">
        <f t="shared" ca="1" si="3"/>
        <v>0</v>
      </c>
      <c r="AX19" s="18">
        <f t="shared" ca="1" si="3"/>
        <v>0</v>
      </c>
      <c r="AY19" s="18">
        <f t="shared" ca="1" si="3"/>
        <v>0</v>
      </c>
      <c r="AZ19" s="18">
        <f t="shared" ca="1" si="3"/>
        <v>0</v>
      </c>
      <c r="BA19" s="18">
        <f t="shared" ca="1" si="4"/>
        <v>0</v>
      </c>
      <c r="BB19" s="18">
        <f t="shared" ca="1" si="4"/>
        <v>0</v>
      </c>
      <c r="BC19" s="18">
        <f t="shared" ca="1" si="4"/>
        <v>0</v>
      </c>
      <c r="BD19" s="18">
        <f t="shared" ca="1" si="4"/>
        <v>0</v>
      </c>
      <c r="BE19" s="18">
        <f t="shared" ca="1" si="4"/>
        <v>0</v>
      </c>
      <c r="BF19" s="18">
        <f t="shared" ca="1" si="4"/>
        <v>0</v>
      </c>
      <c r="BG19" s="18">
        <f t="shared" ca="1" si="4"/>
        <v>0</v>
      </c>
      <c r="BH19" s="18">
        <f t="shared" ca="1" si="4"/>
        <v>0</v>
      </c>
      <c r="BI19" s="18">
        <f t="shared" ca="1" si="4"/>
        <v>143266808.54513502</v>
      </c>
      <c r="BJ19" s="18">
        <f t="shared" ca="1" si="4"/>
        <v>0</v>
      </c>
      <c r="BK19" s="18">
        <f t="shared" ca="1" si="4"/>
        <v>0</v>
      </c>
      <c r="BL19" s="18">
        <f t="shared" ca="1" si="4"/>
        <v>0</v>
      </c>
      <c r="BM19" s="18">
        <f t="shared" ca="1" si="4"/>
        <v>0</v>
      </c>
      <c r="BN19" s="18">
        <f t="shared" ca="1" si="4"/>
        <v>0</v>
      </c>
      <c r="BO19" s="18">
        <f t="shared" ca="1" si="4"/>
        <v>0</v>
      </c>
      <c r="BP19" s="18">
        <f t="shared" ca="1" si="4"/>
        <v>0</v>
      </c>
      <c r="BQ19" s="18">
        <f t="shared" ca="1" si="5"/>
        <v>0</v>
      </c>
      <c r="BR19" s="18">
        <f t="shared" ca="1" si="5"/>
        <v>0</v>
      </c>
      <c r="BS19" s="18">
        <f t="shared" ca="1" si="5"/>
        <v>0</v>
      </c>
      <c r="BT19" s="18">
        <f t="shared" ca="1" si="5"/>
        <v>0</v>
      </c>
      <c r="BU19" s="18">
        <f t="shared" ca="1" si="5"/>
        <v>0</v>
      </c>
      <c r="BV19" s="18">
        <f t="shared" ca="1" si="5"/>
        <v>0</v>
      </c>
      <c r="BW19" s="18">
        <f t="shared" ca="1" si="5"/>
        <v>0</v>
      </c>
      <c r="BX19" s="18">
        <f t="shared" ca="1" si="5"/>
        <v>0</v>
      </c>
      <c r="BY19" s="18">
        <f t="shared" ca="1" si="5"/>
        <v>0</v>
      </c>
      <c r="BZ19" s="18">
        <f t="shared" ca="1" si="5"/>
        <v>0</v>
      </c>
      <c r="CA19" s="18">
        <f t="shared" ca="1" si="5"/>
        <v>0</v>
      </c>
      <c r="CB19" s="18">
        <f t="shared" ca="1" si="5"/>
        <v>0</v>
      </c>
      <c r="CC19" s="18">
        <f t="shared" ca="1" si="6"/>
        <v>0</v>
      </c>
      <c r="CD19" s="18">
        <f t="shared" ca="1" si="6"/>
        <v>0</v>
      </c>
      <c r="CE19" s="18">
        <f t="shared" ca="1" si="6"/>
        <v>0</v>
      </c>
      <c r="CF19" s="18">
        <f t="shared" ca="1" si="6"/>
        <v>0</v>
      </c>
      <c r="CG19" s="18">
        <f t="shared" ca="1" si="6"/>
        <v>0</v>
      </c>
      <c r="CH19" s="18">
        <f t="shared" ca="1" si="6"/>
        <v>0</v>
      </c>
      <c r="CI19" s="19">
        <f t="shared" ca="1" si="12"/>
        <v>0</v>
      </c>
      <c r="CJ19" s="18">
        <f t="shared" ca="1" si="7"/>
        <v>0</v>
      </c>
      <c r="CK19" s="18">
        <f t="shared" ca="1" si="7"/>
        <v>0</v>
      </c>
      <c r="CL19" s="19">
        <f t="shared" ca="1" si="13"/>
        <v>0</v>
      </c>
      <c r="CM19" s="18">
        <f t="shared" ca="1" si="8"/>
        <v>0</v>
      </c>
      <c r="CN19" s="18">
        <f t="shared" ca="1" si="8"/>
        <v>0</v>
      </c>
      <c r="CO19" s="19">
        <f t="shared" ca="1" si="14"/>
        <v>0</v>
      </c>
      <c r="CP19" s="18">
        <f t="shared" ca="1" si="9"/>
        <v>0</v>
      </c>
      <c r="CQ19" s="18">
        <f t="shared" ca="1" si="9"/>
        <v>0</v>
      </c>
      <c r="CR19" s="18">
        <f t="shared" ca="1" si="9"/>
        <v>0</v>
      </c>
      <c r="CS19" s="18">
        <f t="shared" ca="1" si="9"/>
        <v>0</v>
      </c>
      <c r="CT19" s="18">
        <f t="shared" ca="1" si="9"/>
        <v>0</v>
      </c>
      <c r="CU19" s="19">
        <f t="shared" ca="1" si="10"/>
        <v>162719441.77815703</v>
      </c>
    </row>
    <row r="20" spans="1:99" ht="12.75" customHeight="1">
      <c r="A20" s="57" t="s">
        <v>172</v>
      </c>
      <c r="B20" s="17">
        <v>1017</v>
      </c>
      <c r="C20" s="58" t="s">
        <v>146</v>
      </c>
      <c r="D20" s="19">
        <f t="shared" ca="1" si="11"/>
        <v>2547462786.9499998</v>
      </c>
      <c r="E20" s="18">
        <f t="shared" ca="1" si="0"/>
        <v>272328338.22999996</v>
      </c>
      <c r="F20" s="18">
        <f t="shared" ca="1" si="0"/>
        <v>1593657116.6600001</v>
      </c>
      <c r="G20" s="18">
        <f t="shared" ca="1" si="0"/>
        <v>681477332.05999994</v>
      </c>
      <c r="H20" s="18">
        <f t="shared" ca="1" si="0"/>
        <v>11740301.119999999</v>
      </c>
      <c r="I20" s="18">
        <f t="shared" ca="1" si="0"/>
        <v>85561907.929999992</v>
      </c>
      <c r="J20" s="18">
        <f t="shared" ca="1" si="0"/>
        <v>0</v>
      </c>
      <c r="K20" s="18">
        <f t="shared" ca="1" si="0"/>
        <v>0</v>
      </c>
      <c r="L20" s="18">
        <f t="shared" ca="1" si="0"/>
        <v>1500</v>
      </c>
      <c r="M20" s="18">
        <f t="shared" ca="1" si="0"/>
        <v>0</v>
      </c>
      <c r="N20" s="18">
        <f t="shared" ca="1" si="0"/>
        <v>0</v>
      </c>
      <c r="O20" s="18">
        <f t="shared" ca="1" si="0"/>
        <v>105094314.36</v>
      </c>
      <c r="P20" s="18">
        <f t="shared" ca="1" si="0"/>
        <v>0</v>
      </c>
      <c r="Q20" s="18">
        <f t="shared" ca="1" si="0"/>
        <v>18931347.539999999</v>
      </c>
      <c r="R20" s="18">
        <f t="shared" ca="1" si="0"/>
        <v>0</v>
      </c>
      <c r="S20" s="18">
        <f t="shared" ca="1" si="0"/>
        <v>0</v>
      </c>
      <c r="T20" s="18">
        <f t="shared" ca="1" si="1"/>
        <v>403241535.38000005</v>
      </c>
      <c r="U20" s="18">
        <f t="shared" ca="1" si="2"/>
        <v>1725736.8</v>
      </c>
      <c r="V20" s="18">
        <f t="shared" ca="1" si="2"/>
        <v>79316322.359999999</v>
      </c>
      <c r="W20" s="18">
        <f t="shared" ca="1" si="2"/>
        <v>388748528.42000002</v>
      </c>
      <c r="X20" s="18">
        <f t="shared" ca="1" si="2"/>
        <v>57413.25</v>
      </c>
      <c r="Y20" s="18">
        <f t="shared" ca="1" si="2"/>
        <v>31994428.789999999</v>
      </c>
      <c r="Z20" s="18">
        <f t="shared" ca="1" si="2"/>
        <v>41537275.769999996</v>
      </c>
      <c r="AA20" s="18">
        <f t="shared" ca="1" si="2"/>
        <v>0</v>
      </c>
      <c r="AB20" s="18">
        <f t="shared" ca="1" si="2"/>
        <v>0</v>
      </c>
      <c r="AC20" s="18">
        <f t="shared" ca="1" si="2"/>
        <v>6680351.6799999997</v>
      </c>
      <c r="AD20" s="18">
        <f t="shared" ca="1" si="2"/>
        <v>80717510.039999992</v>
      </c>
      <c r="AE20" s="18">
        <f t="shared" ca="1" si="2"/>
        <v>0</v>
      </c>
      <c r="AF20" s="18">
        <f t="shared" ca="1" si="2"/>
        <v>1149239.6600000001</v>
      </c>
      <c r="AG20" s="18">
        <f t="shared" ca="1" si="2"/>
        <v>58700.93</v>
      </c>
      <c r="AH20" s="18">
        <f t="shared" ca="1" si="2"/>
        <v>58701.279999999999</v>
      </c>
      <c r="AI20" s="18">
        <f t="shared" ca="1" si="2"/>
        <v>-1267.76</v>
      </c>
      <c r="AJ20" s="18">
        <f t="shared" ca="1" si="2"/>
        <v>152647.09</v>
      </c>
      <c r="AK20" s="18">
        <f t="shared" ca="1" si="3"/>
        <v>0</v>
      </c>
      <c r="AL20" s="18">
        <f t="shared" ca="1" si="3"/>
        <v>0</v>
      </c>
      <c r="AM20" s="18">
        <f t="shared" ca="1" si="3"/>
        <v>23220.07</v>
      </c>
      <c r="AN20" s="18">
        <f t="shared" ca="1" si="3"/>
        <v>22981.5</v>
      </c>
      <c r="AO20" s="18">
        <f t="shared" ca="1" si="3"/>
        <v>0</v>
      </c>
      <c r="AP20" s="18">
        <f t="shared" ca="1" si="3"/>
        <v>0</v>
      </c>
      <c r="AQ20" s="18">
        <f t="shared" ca="1" si="3"/>
        <v>0</v>
      </c>
      <c r="AR20" s="18">
        <f t="shared" ca="1" si="3"/>
        <v>0</v>
      </c>
      <c r="AS20" s="18">
        <f t="shared" ca="1" si="3"/>
        <v>0</v>
      </c>
      <c r="AT20" s="18">
        <f t="shared" ca="1" si="3"/>
        <v>0</v>
      </c>
      <c r="AU20" s="18">
        <f t="shared" ca="1" si="3"/>
        <v>0</v>
      </c>
      <c r="AV20" s="18">
        <f t="shared" ca="1" si="3"/>
        <v>0</v>
      </c>
      <c r="AW20" s="18">
        <f t="shared" ca="1" si="3"/>
        <v>0</v>
      </c>
      <c r="AX20" s="18">
        <f t="shared" ca="1" si="3"/>
        <v>0</v>
      </c>
      <c r="AY20" s="18">
        <f t="shared" ca="1" si="3"/>
        <v>0</v>
      </c>
      <c r="AZ20" s="18">
        <f t="shared" ca="1" si="3"/>
        <v>0</v>
      </c>
      <c r="BA20" s="18">
        <f t="shared" ca="1" si="4"/>
        <v>0</v>
      </c>
      <c r="BB20" s="18">
        <f t="shared" ca="1" si="4"/>
        <v>0</v>
      </c>
      <c r="BC20" s="18">
        <f t="shared" ca="1" si="4"/>
        <v>0</v>
      </c>
      <c r="BD20" s="18">
        <f t="shared" ca="1" si="4"/>
        <v>149528354.13999996</v>
      </c>
      <c r="BE20" s="18">
        <f t="shared" ca="1" si="4"/>
        <v>15.72</v>
      </c>
      <c r="BF20" s="18">
        <f t="shared" ca="1" si="4"/>
        <v>0</v>
      </c>
      <c r="BG20" s="18">
        <f t="shared" ca="1" si="4"/>
        <v>0</v>
      </c>
      <c r="BH20" s="18">
        <f t="shared" ca="1" si="4"/>
        <v>0</v>
      </c>
      <c r="BI20" s="18">
        <f t="shared" ca="1" si="4"/>
        <v>-235200</v>
      </c>
      <c r="BJ20" s="18">
        <f t="shared" ca="1" si="4"/>
        <v>0</v>
      </c>
      <c r="BK20" s="18">
        <f t="shared" ca="1" si="4"/>
        <v>0</v>
      </c>
      <c r="BL20" s="18">
        <f t="shared" ca="1" si="4"/>
        <v>0</v>
      </c>
      <c r="BM20" s="18">
        <f t="shared" ca="1" si="4"/>
        <v>341191.31</v>
      </c>
      <c r="BN20" s="18">
        <f t="shared" ca="1" si="4"/>
        <v>11411314.079999996</v>
      </c>
      <c r="BO20" s="18">
        <f t="shared" ca="1" si="4"/>
        <v>0</v>
      </c>
      <c r="BP20" s="18">
        <f t="shared" ca="1" si="4"/>
        <v>246401074.33000001</v>
      </c>
      <c r="BQ20" s="18">
        <f t="shared" ca="1" si="5"/>
        <v>5093439.79</v>
      </c>
      <c r="BR20" s="18">
        <f t="shared" ca="1" si="5"/>
        <v>34559512.799999997</v>
      </c>
      <c r="BS20" s="18">
        <f t="shared" ca="1" si="5"/>
        <v>32876847.75</v>
      </c>
      <c r="BT20" s="18">
        <f t="shared" ca="1" si="5"/>
        <v>0</v>
      </c>
      <c r="BU20" s="18">
        <f t="shared" ca="1" si="5"/>
        <v>0</v>
      </c>
      <c r="BV20" s="18">
        <f t="shared" ca="1" si="5"/>
        <v>0</v>
      </c>
      <c r="BW20" s="18">
        <f t="shared" ca="1" si="5"/>
        <v>0</v>
      </c>
      <c r="BX20" s="18">
        <f t="shared" ca="1" si="5"/>
        <v>0</v>
      </c>
      <c r="BY20" s="18">
        <f t="shared" ca="1" si="5"/>
        <v>55656596.829999998</v>
      </c>
      <c r="BZ20" s="18">
        <f t="shared" ca="1" si="5"/>
        <v>0</v>
      </c>
      <c r="CA20" s="18">
        <f t="shared" ca="1" si="5"/>
        <v>37414328.390000001</v>
      </c>
      <c r="CB20" s="18">
        <f t="shared" ca="1" si="5"/>
        <v>3986490.99</v>
      </c>
      <c r="CC20" s="18">
        <f t="shared" ca="1" si="6"/>
        <v>16850650.039999999</v>
      </c>
      <c r="CD20" s="18">
        <f t="shared" ca="1" si="6"/>
        <v>0</v>
      </c>
      <c r="CE20" s="18">
        <f t="shared" ca="1" si="6"/>
        <v>0</v>
      </c>
      <c r="CF20" s="18">
        <f t="shared" ca="1" si="6"/>
        <v>1447552.15</v>
      </c>
      <c r="CG20" s="18">
        <f t="shared" ca="1" si="6"/>
        <v>0</v>
      </c>
      <c r="CH20" s="18">
        <f t="shared" ca="1" si="6"/>
        <v>172570.57000000004</v>
      </c>
      <c r="CI20" s="19">
        <f t="shared" ca="1" si="12"/>
        <v>206861611.45000002</v>
      </c>
      <c r="CJ20" s="18">
        <f t="shared" ca="1" si="7"/>
        <v>8280314.8300000001</v>
      </c>
      <c r="CK20" s="18">
        <f t="shared" ca="1" si="7"/>
        <v>0</v>
      </c>
      <c r="CL20" s="19">
        <f t="shared" ca="1" si="13"/>
        <v>47546744.539999999</v>
      </c>
      <c r="CM20" s="18">
        <f t="shared" ca="1" si="8"/>
        <v>11852822.229999997</v>
      </c>
      <c r="CN20" s="18">
        <f t="shared" ca="1" si="8"/>
        <v>35693922.310000002</v>
      </c>
      <c r="CO20" s="19">
        <f t="shared" ca="1" si="14"/>
        <v>151034552.08000001</v>
      </c>
      <c r="CP20" s="18">
        <f t="shared" ca="1" si="9"/>
        <v>14130604.909999998</v>
      </c>
      <c r="CQ20" s="18">
        <f t="shared" ca="1" si="9"/>
        <v>136903947.17000002</v>
      </c>
      <c r="CR20" s="18">
        <f t="shared" ca="1" si="9"/>
        <v>4816421.4300000006</v>
      </c>
      <c r="CS20" s="18">
        <f t="shared" ca="1" si="9"/>
        <v>0</v>
      </c>
      <c r="CT20" s="18">
        <f t="shared" ca="1" si="9"/>
        <v>0</v>
      </c>
      <c r="CU20" s="19">
        <f t="shared" ca="1" si="10"/>
        <v>4611458254.9300003</v>
      </c>
    </row>
    <row r="21" spans="1:99" ht="12.75" customHeight="1">
      <c r="A21" s="57" t="s">
        <v>174</v>
      </c>
      <c r="B21" s="17">
        <v>1018</v>
      </c>
      <c r="C21" s="58" t="s">
        <v>146</v>
      </c>
      <c r="D21" s="19">
        <f t="shared" ca="1" si="11"/>
        <v>43197823.520000003</v>
      </c>
      <c r="E21" s="18">
        <f t="shared" ca="1" si="0"/>
        <v>19710486.52</v>
      </c>
      <c r="F21" s="18">
        <f t="shared" ca="1" si="0"/>
        <v>13646952.879999999</v>
      </c>
      <c r="G21" s="18">
        <f t="shared" ca="1" si="0"/>
        <v>9840384.1200000048</v>
      </c>
      <c r="H21" s="18">
        <f t="shared" ca="1" si="0"/>
        <v>0</v>
      </c>
      <c r="I21" s="18">
        <f t="shared" ca="1" si="0"/>
        <v>10522614.119999999</v>
      </c>
      <c r="J21" s="18">
        <f t="shared" ca="1" si="0"/>
        <v>0</v>
      </c>
      <c r="K21" s="18">
        <f t="shared" ca="1" si="0"/>
        <v>0</v>
      </c>
      <c r="L21" s="18">
        <f t="shared" ca="1" si="0"/>
        <v>0</v>
      </c>
      <c r="M21" s="18">
        <f t="shared" ca="1" si="0"/>
        <v>0</v>
      </c>
      <c r="N21" s="18">
        <f t="shared" ca="1" si="0"/>
        <v>0</v>
      </c>
      <c r="O21" s="18">
        <f t="shared" ca="1" si="0"/>
        <v>2379834.46</v>
      </c>
      <c r="P21" s="18">
        <f t="shared" ca="1" si="0"/>
        <v>0</v>
      </c>
      <c r="Q21" s="18">
        <f t="shared" ca="1" si="0"/>
        <v>0</v>
      </c>
      <c r="R21" s="18">
        <f t="shared" ca="1" si="0"/>
        <v>0</v>
      </c>
      <c r="S21" s="18">
        <f t="shared" ca="1" si="0"/>
        <v>0</v>
      </c>
      <c r="T21" s="18">
        <f t="shared" ca="1" si="1"/>
        <v>-121.19</v>
      </c>
      <c r="U21" s="18">
        <f t="shared" ca="1" si="2"/>
        <v>0</v>
      </c>
      <c r="V21" s="18">
        <f t="shared" ca="1" si="2"/>
        <v>5746902.0999999996</v>
      </c>
      <c r="W21" s="18">
        <f t="shared" ca="1" si="2"/>
        <v>95984074.659999996</v>
      </c>
      <c r="X21" s="18">
        <f t="shared" ca="1" si="2"/>
        <v>0</v>
      </c>
      <c r="Y21" s="18">
        <f t="shared" ca="1" si="2"/>
        <v>1122148.1100000001</v>
      </c>
      <c r="Z21" s="18">
        <f t="shared" ca="1" si="2"/>
        <v>1405345.52</v>
      </c>
      <c r="AA21" s="18">
        <f t="shared" ca="1" si="2"/>
        <v>0</v>
      </c>
      <c r="AB21" s="18">
        <f t="shared" ca="1" si="2"/>
        <v>0</v>
      </c>
      <c r="AC21" s="18">
        <f t="shared" ca="1" si="2"/>
        <v>253534.15</v>
      </c>
      <c r="AD21" s="18">
        <f t="shared" ca="1" si="2"/>
        <v>39361.620000000003</v>
      </c>
      <c r="AE21" s="18">
        <f t="shared" ca="1" si="2"/>
        <v>0</v>
      </c>
      <c r="AF21" s="18">
        <f t="shared" ca="1" si="2"/>
        <v>0</v>
      </c>
      <c r="AG21" s="18">
        <f t="shared" ca="1" si="2"/>
        <v>3590098.47</v>
      </c>
      <c r="AH21" s="18">
        <f t="shared" ca="1" si="2"/>
        <v>822382.44</v>
      </c>
      <c r="AI21" s="18">
        <f t="shared" ca="1" si="2"/>
        <v>786962</v>
      </c>
      <c r="AJ21" s="18">
        <f t="shared" ca="1" si="2"/>
        <v>69283.199999999997</v>
      </c>
      <c r="AK21" s="18">
        <f t="shared" ca="1" si="3"/>
        <v>2464.41</v>
      </c>
      <c r="AL21" s="18">
        <f t="shared" ca="1" si="3"/>
        <v>0</v>
      </c>
      <c r="AM21" s="18">
        <f t="shared" ca="1" si="3"/>
        <v>2242832.96</v>
      </c>
      <c r="AN21" s="18">
        <f t="shared" ca="1" si="3"/>
        <v>0</v>
      </c>
      <c r="AO21" s="18">
        <f t="shared" ca="1" si="3"/>
        <v>0</v>
      </c>
      <c r="AP21" s="18">
        <f t="shared" ca="1" si="3"/>
        <v>117184.46</v>
      </c>
      <c r="AQ21" s="18">
        <f t="shared" ca="1" si="3"/>
        <v>0</v>
      </c>
      <c r="AR21" s="18">
        <f t="shared" ca="1" si="3"/>
        <v>0</v>
      </c>
      <c r="AS21" s="18">
        <f t="shared" ca="1" si="3"/>
        <v>0</v>
      </c>
      <c r="AT21" s="18">
        <f t="shared" ca="1" si="3"/>
        <v>0</v>
      </c>
      <c r="AU21" s="18">
        <f t="shared" ca="1" si="3"/>
        <v>0</v>
      </c>
      <c r="AV21" s="18">
        <f t="shared" ca="1" si="3"/>
        <v>0</v>
      </c>
      <c r="AW21" s="18">
        <f t="shared" ca="1" si="3"/>
        <v>0</v>
      </c>
      <c r="AX21" s="18">
        <f t="shared" ca="1" si="3"/>
        <v>0</v>
      </c>
      <c r="AY21" s="18">
        <f t="shared" ca="1" si="3"/>
        <v>0</v>
      </c>
      <c r="AZ21" s="18">
        <f t="shared" ca="1" si="3"/>
        <v>0</v>
      </c>
      <c r="BA21" s="18">
        <f t="shared" ca="1" si="4"/>
        <v>0</v>
      </c>
      <c r="BB21" s="18">
        <f t="shared" ca="1" si="4"/>
        <v>0</v>
      </c>
      <c r="BC21" s="18">
        <f t="shared" ca="1" si="4"/>
        <v>0</v>
      </c>
      <c r="BD21" s="18">
        <f t="shared" ca="1" si="4"/>
        <v>3531852.58</v>
      </c>
      <c r="BE21" s="18">
        <f t="shared" ca="1" si="4"/>
        <v>0</v>
      </c>
      <c r="BF21" s="18">
        <f t="shared" ca="1" si="4"/>
        <v>0</v>
      </c>
      <c r="BG21" s="18">
        <f t="shared" ca="1" si="4"/>
        <v>0</v>
      </c>
      <c r="BH21" s="18">
        <f t="shared" ca="1" si="4"/>
        <v>0</v>
      </c>
      <c r="BI21" s="18">
        <f t="shared" ca="1" si="4"/>
        <v>0</v>
      </c>
      <c r="BJ21" s="18">
        <f t="shared" ca="1" si="4"/>
        <v>0</v>
      </c>
      <c r="BK21" s="18">
        <f t="shared" ca="1" si="4"/>
        <v>0</v>
      </c>
      <c r="BL21" s="18">
        <f t="shared" ca="1" si="4"/>
        <v>0</v>
      </c>
      <c r="BM21" s="18">
        <f t="shared" ca="1" si="4"/>
        <v>0</v>
      </c>
      <c r="BN21" s="18">
        <f t="shared" ca="1" si="4"/>
        <v>1111882.45</v>
      </c>
      <c r="BO21" s="18">
        <f t="shared" ca="1" si="4"/>
        <v>0</v>
      </c>
      <c r="BP21" s="18">
        <f t="shared" ca="1" si="4"/>
        <v>2065183.12</v>
      </c>
      <c r="BQ21" s="18">
        <f t="shared" ca="1" si="5"/>
        <v>291262</v>
      </c>
      <c r="BR21" s="18">
        <f t="shared" ca="1" si="5"/>
        <v>3419283.58</v>
      </c>
      <c r="BS21" s="18">
        <f t="shared" ca="1" si="5"/>
        <v>1573935.46</v>
      </c>
      <c r="BT21" s="18">
        <f t="shared" ca="1" si="5"/>
        <v>0</v>
      </c>
      <c r="BU21" s="18">
        <f t="shared" ca="1" si="5"/>
        <v>0</v>
      </c>
      <c r="BV21" s="18">
        <f t="shared" ca="1" si="5"/>
        <v>65044.800000000003</v>
      </c>
      <c r="BW21" s="18">
        <f t="shared" ca="1" si="5"/>
        <v>0</v>
      </c>
      <c r="BX21" s="18">
        <f t="shared" ca="1" si="5"/>
        <v>0</v>
      </c>
      <c r="BY21" s="18">
        <f t="shared" ca="1" si="5"/>
        <v>0</v>
      </c>
      <c r="BZ21" s="18">
        <f t="shared" ca="1" si="5"/>
        <v>0</v>
      </c>
      <c r="CA21" s="18">
        <f t="shared" ca="1" si="5"/>
        <v>5203418.7300000004</v>
      </c>
      <c r="CB21" s="18">
        <f t="shared" ca="1" si="5"/>
        <v>0</v>
      </c>
      <c r="CC21" s="18">
        <f t="shared" ca="1" si="6"/>
        <v>68421.91</v>
      </c>
      <c r="CD21" s="18">
        <f t="shared" ca="1" si="6"/>
        <v>0</v>
      </c>
      <c r="CE21" s="18">
        <f t="shared" ca="1" si="6"/>
        <v>0</v>
      </c>
      <c r="CF21" s="18">
        <f t="shared" ca="1" si="6"/>
        <v>272160</v>
      </c>
      <c r="CG21" s="18">
        <f t="shared" ca="1" si="6"/>
        <v>0</v>
      </c>
      <c r="CH21" s="18">
        <f t="shared" ca="1" si="6"/>
        <v>0</v>
      </c>
      <c r="CI21" s="19">
        <f t="shared" ca="1" si="12"/>
        <v>23166490.969999999</v>
      </c>
      <c r="CJ21" s="18">
        <f t="shared" ca="1" si="7"/>
        <v>0</v>
      </c>
      <c r="CK21" s="18">
        <f t="shared" ca="1" si="7"/>
        <v>0</v>
      </c>
      <c r="CL21" s="19">
        <f t="shared" ca="1" si="13"/>
        <v>23166490.969999999</v>
      </c>
      <c r="CM21" s="18">
        <f t="shared" ca="1" si="8"/>
        <v>23166490.969999999</v>
      </c>
      <c r="CN21" s="18">
        <f t="shared" ca="1" si="8"/>
        <v>0</v>
      </c>
      <c r="CO21" s="19">
        <f t="shared" ca="1" si="14"/>
        <v>0</v>
      </c>
      <c r="CP21" s="18">
        <f t="shared" ca="1" si="9"/>
        <v>0</v>
      </c>
      <c r="CQ21" s="18">
        <f t="shared" ca="1" si="9"/>
        <v>0</v>
      </c>
      <c r="CR21" s="18">
        <f t="shared" ca="1" si="9"/>
        <v>436766</v>
      </c>
      <c r="CS21" s="18">
        <f t="shared" ca="1" si="9"/>
        <v>0</v>
      </c>
      <c r="CT21" s="18">
        <f t="shared" ca="1" si="9"/>
        <v>0</v>
      </c>
      <c r="CU21" s="19">
        <f t="shared" ca="1" si="10"/>
        <v>209488426.61000001</v>
      </c>
    </row>
    <row r="22" spans="1:99" ht="12.75" customHeight="1">
      <c r="A22" s="57" t="s">
        <v>176</v>
      </c>
      <c r="B22" s="17">
        <v>1020</v>
      </c>
      <c r="C22" s="58" t="s">
        <v>146</v>
      </c>
      <c r="D22" s="19">
        <f t="shared" ca="1" si="11"/>
        <v>2501052981.7399998</v>
      </c>
      <c r="E22" s="18">
        <f t="shared" ca="1" si="0"/>
        <v>741583970.58000004</v>
      </c>
      <c r="F22" s="18">
        <f t="shared" ca="1" si="0"/>
        <v>813580488.92999983</v>
      </c>
      <c r="G22" s="18">
        <f t="shared" ca="1" si="0"/>
        <v>945888522.23000002</v>
      </c>
      <c r="H22" s="18">
        <f t="shared" ca="1" si="0"/>
        <v>27549333.600000001</v>
      </c>
      <c r="I22" s="18">
        <f t="shared" ca="1" si="0"/>
        <v>449478909</v>
      </c>
      <c r="J22" s="18">
        <f t="shared" ca="1" si="0"/>
        <v>-7343.18</v>
      </c>
      <c r="K22" s="18">
        <f t="shared" ca="1" si="0"/>
        <v>530750</v>
      </c>
      <c r="L22" s="18">
        <f t="shared" ca="1" si="0"/>
        <v>0</v>
      </c>
      <c r="M22" s="18">
        <f t="shared" ca="1" si="0"/>
        <v>14651393.699999999</v>
      </c>
      <c r="N22" s="18">
        <f t="shared" ca="1" si="0"/>
        <v>0</v>
      </c>
      <c r="O22" s="18">
        <f t="shared" ca="1" si="0"/>
        <v>145642416.69</v>
      </c>
      <c r="P22" s="18">
        <f t="shared" ca="1" si="0"/>
        <v>0</v>
      </c>
      <c r="Q22" s="18">
        <f t="shared" ca="1" si="0"/>
        <v>167141326.57000002</v>
      </c>
      <c r="R22" s="18">
        <f t="shared" ca="1" si="0"/>
        <v>0</v>
      </c>
      <c r="S22" s="18">
        <f t="shared" ca="1" si="0"/>
        <v>0</v>
      </c>
      <c r="T22" s="18">
        <f t="shared" ca="1" si="1"/>
        <v>1682578819.9499998</v>
      </c>
      <c r="U22" s="18">
        <f t="shared" ca="1" si="2"/>
        <v>159165029.44999999</v>
      </c>
      <c r="V22" s="18">
        <f t="shared" ca="1" si="2"/>
        <v>270689961.09000003</v>
      </c>
      <c r="W22" s="18">
        <f t="shared" ca="1" si="2"/>
        <v>2656282850.0900002</v>
      </c>
      <c r="X22" s="18">
        <f t="shared" ca="1" si="2"/>
        <v>137264.54999999999</v>
      </c>
      <c r="Y22" s="18">
        <f t="shared" ca="1" si="2"/>
        <v>176424189.34999999</v>
      </c>
      <c r="Z22" s="18">
        <f t="shared" ca="1" si="2"/>
        <v>227081922</v>
      </c>
      <c r="AA22" s="18">
        <f t="shared" ca="1" si="2"/>
        <v>0</v>
      </c>
      <c r="AB22" s="18">
        <f t="shared" ca="1" si="2"/>
        <v>0</v>
      </c>
      <c r="AC22" s="18">
        <f t="shared" ca="1" si="2"/>
        <v>13743.81</v>
      </c>
      <c r="AD22" s="18">
        <f t="shared" ca="1" si="2"/>
        <v>71660220.710000008</v>
      </c>
      <c r="AE22" s="18">
        <f t="shared" ca="1" si="2"/>
        <v>555666.17000000004</v>
      </c>
      <c r="AF22" s="18">
        <f t="shared" ca="1" si="2"/>
        <v>17793880.490000002</v>
      </c>
      <c r="AG22" s="18">
        <f t="shared" ca="1" si="2"/>
        <v>698297495.86999989</v>
      </c>
      <c r="AH22" s="18">
        <f t="shared" ca="1" si="2"/>
        <v>794814783.77999997</v>
      </c>
      <c r="AI22" s="18">
        <f t="shared" ca="1" si="2"/>
        <v>16822339.460000001</v>
      </c>
      <c r="AJ22" s="18">
        <f t="shared" ref="AE22:AT37" ca="1" si="15">IFERROR(IF($C$2="Yurtiçi",INDIRECT("'"&amp;$B$2&amp;"'!"&amp;ADDRESS(MATCH($B22,INDIRECT("'"&amp;$B$2&amp;"'!$B$1:$B$1095"),0),MATCH(AJ$5,INDIRECT("'"&amp;$B$2&amp;"'!5:5"),0))),IF($C$2="Yurtdışı",INDIRECT("'"&amp;$B$2&amp;"'!"&amp;ADDRESS(MATCH($B22,INDIRECT("'"&amp;$B$2&amp;"'!$B$1:$B$1095"),0),MATCH(AJ$5,INDIRECT("'"&amp;$B$2&amp;"'!5:5"),0)+1)),INDIRECT("'"&amp;$B$2&amp;"'!"&amp;ADDRESS(MATCH($B22,INDIRECT("'"&amp;$B$2&amp;"'!$B$1:$B$1095"),0),MATCH(AJ$5,INDIRECT("'"&amp;$B$2&amp;"'!5:5"),0)))+INDIRECT("'"&amp;$B$2&amp;"'!"&amp;ADDRESS(MATCH($B22,INDIRECT("'"&amp;$B$2&amp;"'!$B$1:$B$1095"),0),MATCH(AJ$5,INDIRECT("'"&amp;$B$2&amp;"'!5:5"),0)+1)))),0)</f>
        <v>6195656.9500000002</v>
      </c>
      <c r="AK22" s="18">
        <f t="shared" ca="1" si="15"/>
        <v>256509.58000000002</v>
      </c>
      <c r="AL22" s="18">
        <f t="shared" ca="1" si="15"/>
        <v>0</v>
      </c>
      <c r="AM22" s="18">
        <f t="shared" ca="1" si="15"/>
        <v>139682611.16</v>
      </c>
      <c r="AN22" s="18">
        <f t="shared" ca="1" si="15"/>
        <v>153442.04999999999</v>
      </c>
      <c r="AO22" s="18">
        <f t="shared" ca="1" si="3"/>
        <v>0</v>
      </c>
      <c r="AP22" s="18">
        <f t="shared" ca="1" si="3"/>
        <v>6085614.7400000002</v>
      </c>
      <c r="AQ22" s="18">
        <f t="shared" ca="1" si="3"/>
        <v>0</v>
      </c>
      <c r="AR22" s="18">
        <f t="shared" ca="1" si="3"/>
        <v>0</v>
      </c>
      <c r="AS22" s="18">
        <f t="shared" ca="1" si="3"/>
        <v>0</v>
      </c>
      <c r="AT22" s="18">
        <f t="shared" ca="1" si="3"/>
        <v>2453110746.1199999</v>
      </c>
      <c r="AU22" s="18">
        <f t="shared" ca="1" si="3"/>
        <v>398076367.31999999</v>
      </c>
      <c r="AV22" s="18">
        <f t="shared" ca="1" si="3"/>
        <v>0</v>
      </c>
      <c r="AW22" s="18">
        <f t="shared" ca="1" si="3"/>
        <v>0</v>
      </c>
      <c r="AX22" s="18">
        <f t="shared" ca="1" si="3"/>
        <v>4777.16</v>
      </c>
      <c r="AY22" s="18">
        <f t="shared" ca="1" si="3"/>
        <v>0</v>
      </c>
      <c r="AZ22" s="18">
        <f t="shared" ca="1" si="3"/>
        <v>0</v>
      </c>
      <c r="BA22" s="18">
        <f t="shared" ca="1" si="4"/>
        <v>0</v>
      </c>
      <c r="BB22" s="18">
        <f t="shared" ca="1" si="4"/>
        <v>0</v>
      </c>
      <c r="BC22" s="18">
        <f t="shared" ca="1" si="4"/>
        <v>1073503.42</v>
      </c>
      <c r="BD22" s="18">
        <f t="shared" ca="1" si="4"/>
        <v>833451267.75</v>
      </c>
      <c r="BE22" s="18">
        <f t="shared" ca="1" si="4"/>
        <v>0</v>
      </c>
      <c r="BF22" s="18">
        <f t="shared" ca="1" si="4"/>
        <v>0</v>
      </c>
      <c r="BG22" s="18">
        <f t="shared" ca="1" si="4"/>
        <v>0</v>
      </c>
      <c r="BH22" s="18">
        <f t="shared" ca="1" si="4"/>
        <v>804395.90999999992</v>
      </c>
      <c r="BI22" s="18">
        <f t="shared" ca="1" si="4"/>
        <v>15096301.120000001</v>
      </c>
      <c r="BJ22" s="18">
        <f t="shared" ca="1" si="4"/>
        <v>0</v>
      </c>
      <c r="BK22" s="18">
        <f t="shared" ca="1" si="4"/>
        <v>0</v>
      </c>
      <c r="BL22" s="18">
        <f t="shared" ca="1" si="4"/>
        <v>5023790.1500000004</v>
      </c>
      <c r="BM22" s="18">
        <f t="shared" ca="1" si="4"/>
        <v>0</v>
      </c>
      <c r="BN22" s="18">
        <f t="shared" ca="1" si="4"/>
        <v>92359030.370000005</v>
      </c>
      <c r="BO22" s="18">
        <f t="shared" ca="1" si="4"/>
        <v>0</v>
      </c>
      <c r="BP22" s="18">
        <f t="shared" ref="BP22:BR22" ca="1" si="16">IFERROR(IF($C$2="Yurtiçi",INDIRECT("'"&amp;$B$2&amp;"'!"&amp;ADDRESS(MATCH($B22,INDIRECT("'"&amp;$B$2&amp;"'!$B$1:$B$1095"),0),MATCH(BP$5,INDIRECT("'"&amp;$B$2&amp;"'!5:5"),0))),IF($C$2="Yurtdışı",INDIRECT("'"&amp;$B$2&amp;"'!"&amp;ADDRESS(MATCH($B22,INDIRECT("'"&amp;$B$2&amp;"'!$B$1:$B$1095"),0),MATCH(BP$5,INDIRECT("'"&amp;$B$2&amp;"'!5:5"),0)+1)),INDIRECT("'"&amp;$B$2&amp;"'!"&amp;ADDRESS(MATCH($B22,INDIRECT("'"&amp;$B$2&amp;"'!$B$1:$B$1095"),0),MATCH(BP$5,INDIRECT("'"&amp;$B$2&amp;"'!5:5"),0)))+INDIRECT("'"&amp;$B$2&amp;"'!"&amp;ADDRESS(MATCH($B22,INDIRECT("'"&amp;$B$2&amp;"'!$B$1:$B$1095"),0),MATCH(BP$5,INDIRECT("'"&amp;$B$2&amp;"'!5:5"),0)+1)))),0)</f>
        <v>423630730.16000003</v>
      </c>
      <c r="BQ22" s="18">
        <f t="shared" ca="1" si="16"/>
        <v>30174418.600000001</v>
      </c>
      <c r="BR22" s="18">
        <f t="shared" ca="1" si="16"/>
        <v>432165636.44000006</v>
      </c>
      <c r="BS22" s="18">
        <f t="shared" ca="1" si="5"/>
        <v>287020277.51999998</v>
      </c>
      <c r="BT22" s="18">
        <f t="shared" ca="1" si="5"/>
        <v>0</v>
      </c>
      <c r="BU22" s="18">
        <f t="shared" ca="1" si="5"/>
        <v>0</v>
      </c>
      <c r="BV22" s="18">
        <f t="shared" ca="1" si="5"/>
        <v>0</v>
      </c>
      <c r="BW22" s="18">
        <f t="shared" ca="1" si="5"/>
        <v>9297618.3000000007</v>
      </c>
      <c r="BX22" s="18">
        <f t="shared" ca="1" si="5"/>
        <v>0</v>
      </c>
      <c r="BY22" s="18">
        <f t="shared" ca="1" si="5"/>
        <v>0</v>
      </c>
      <c r="BZ22" s="18">
        <f t="shared" ca="1" si="5"/>
        <v>276017404.81</v>
      </c>
      <c r="CA22" s="18">
        <f t="shared" ca="1" si="5"/>
        <v>5163543873.5199995</v>
      </c>
      <c r="CB22" s="18">
        <f t="shared" ca="1" si="5"/>
        <v>37352074.730000004</v>
      </c>
      <c r="CC22" s="18">
        <f t="shared" ca="1" si="6"/>
        <v>2023881428.0300002</v>
      </c>
      <c r="CD22" s="18">
        <f t="shared" ca="1" si="6"/>
        <v>12298.89</v>
      </c>
      <c r="CE22" s="18">
        <f t="shared" ca="1" si="6"/>
        <v>0</v>
      </c>
      <c r="CF22" s="18">
        <f t="shared" ca="1" si="6"/>
        <v>31239164.380000003</v>
      </c>
      <c r="CG22" s="18">
        <f t="shared" ca="1" si="6"/>
        <v>318045223.04000002</v>
      </c>
      <c r="CH22" s="18">
        <f t="shared" ca="1" si="6"/>
        <v>605231.18999999994</v>
      </c>
      <c r="CI22" s="19">
        <f t="shared" ca="1" si="12"/>
        <v>5362983720.6199999</v>
      </c>
      <c r="CJ22" s="18">
        <f t="shared" ca="1" si="7"/>
        <v>5368626.26</v>
      </c>
      <c r="CK22" s="18">
        <f t="shared" ca="1" si="7"/>
        <v>505248.71</v>
      </c>
      <c r="CL22" s="19">
        <f t="shared" ca="1" si="13"/>
        <v>1817376343.0599999</v>
      </c>
      <c r="CM22" s="18">
        <f t="shared" ca="1" si="8"/>
        <v>948609.29</v>
      </c>
      <c r="CN22" s="18">
        <f t="shared" ca="1" si="8"/>
        <v>1816427733.77</v>
      </c>
      <c r="CO22" s="19">
        <f t="shared" ca="1" si="14"/>
        <v>3539733502.5900002</v>
      </c>
      <c r="CP22" s="18">
        <f t="shared" ca="1" si="9"/>
        <v>33650738.18</v>
      </c>
      <c r="CQ22" s="18">
        <f t="shared" ca="1" si="9"/>
        <v>3506082764.4100003</v>
      </c>
      <c r="CR22" s="18">
        <f t="shared" ca="1" si="9"/>
        <v>7650159.4699999997</v>
      </c>
      <c r="CS22" s="18">
        <f t="shared" ca="1" si="9"/>
        <v>0</v>
      </c>
      <c r="CT22" s="18">
        <f t="shared" ca="1" si="9"/>
        <v>0</v>
      </c>
      <c r="CU22" s="19">
        <f t="shared" ca="1" si="10"/>
        <v>28433351208.389999</v>
      </c>
    </row>
    <row r="23" spans="1:99" ht="12.75" customHeight="1">
      <c r="A23" s="57" t="s">
        <v>178</v>
      </c>
      <c r="B23" s="17">
        <v>1022</v>
      </c>
      <c r="C23" s="58" t="s">
        <v>146</v>
      </c>
      <c r="D23" s="19">
        <f ca="1">+E23+F23+G23</f>
        <v>936559061.1099999</v>
      </c>
      <c r="E23" s="18">
        <f t="shared" ref="E23:S38" ca="1" si="17">IFERROR(IF($C$2="Yurtiçi",INDIRECT("'"&amp;$B$2&amp;"'!"&amp;ADDRESS(MATCH($B23,INDIRECT("'"&amp;$B$2&amp;"'!$B$1:$B$1095"),0),MATCH(E$5,INDIRECT("'"&amp;$B$2&amp;"'!5:5"),0))),IF($C$2="Yurtdışı",INDIRECT("'"&amp;$B$2&amp;"'!"&amp;ADDRESS(MATCH($B23,INDIRECT("'"&amp;$B$2&amp;"'!$B$1:$B$1095"),0),MATCH(E$5,INDIRECT("'"&amp;$B$2&amp;"'!5:5"),0)+1)),INDIRECT("'"&amp;$B$2&amp;"'!"&amp;ADDRESS(MATCH($B23,INDIRECT("'"&amp;$B$2&amp;"'!$B$1:$B$1095"),0),MATCH(E$5,INDIRECT("'"&amp;$B$2&amp;"'!5:5"),0)))+INDIRECT("'"&amp;$B$2&amp;"'!"&amp;ADDRESS(MATCH($B23,INDIRECT("'"&amp;$B$2&amp;"'!$B$1:$B$1095"),0),MATCH(E$5,INDIRECT("'"&amp;$B$2&amp;"'!5:5"),0)+1)))),0)</f>
        <v>156855026.31999987</v>
      </c>
      <c r="F23" s="18">
        <f t="shared" ca="1" si="17"/>
        <v>318214189.9392997</v>
      </c>
      <c r="G23" s="18">
        <f t="shared" ca="1" si="17"/>
        <v>461489844.85070032</v>
      </c>
      <c r="H23" s="18">
        <f t="shared" ca="1" si="17"/>
        <v>0</v>
      </c>
      <c r="I23" s="18">
        <f t="shared" ca="1" si="17"/>
        <v>158342685.16</v>
      </c>
      <c r="J23" s="18">
        <f t="shared" ca="1" si="17"/>
        <v>0</v>
      </c>
      <c r="K23" s="18">
        <f t="shared" ca="1" si="17"/>
        <v>-7946830.1299999999</v>
      </c>
      <c r="L23" s="18">
        <f t="shared" ca="1" si="17"/>
        <v>0</v>
      </c>
      <c r="M23" s="18">
        <f t="shared" ca="1" si="17"/>
        <v>0</v>
      </c>
      <c r="N23" s="18">
        <f t="shared" ca="1" si="17"/>
        <v>0</v>
      </c>
      <c r="O23" s="18">
        <f t="shared" ca="1" si="17"/>
        <v>356739875.22000003</v>
      </c>
      <c r="P23" s="18">
        <f t="shared" ca="1" si="17"/>
        <v>0</v>
      </c>
      <c r="Q23" s="18">
        <f t="shared" ca="1" si="17"/>
        <v>11575812.390000001</v>
      </c>
      <c r="R23" s="18">
        <f t="shared" ca="1" si="17"/>
        <v>0</v>
      </c>
      <c r="S23" s="18">
        <f t="shared" ca="1" si="17"/>
        <v>0</v>
      </c>
      <c r="T23" s="18">
        <f t="shared" ca="1" si="1"/>
        <v>1594134575.3899999</v>
      </c>
      <c r="U23" s="18">
        <f t="shared" ref="U23:AJ38" ca="1" si="18">IFERROR(IF($C$2="Yurtiçi",INDIRECT("'"&amp;$B$2&amp;"'!"&amp;ADDRESS(MATCH($B23,INDIRECT("'"&amp;$B$2&amp;"'!$B$1:$B$1095"),0),MATCH(U$5,INDIRECT("'"&amp;$B$2&amp;"'!5:5"),0))),IF($C$2="Yurtdışı",INDIRECT("'"&amp;$B$2&amp;"'!"&amp;ADDRESS(MATCH($B23,INDIRECT("'"&amp;$B$2&amp;"'!$B$1:$B$1095"),0),MATCH(U$5,INDIRECT("'"&amp;$B$2&amp;"'!5:5"),0)+1)),INDIRECT("'"&amp;$B$2&amp;"'!"&amp;ADDRESS(MATCH($B23,INDIRECT("'"&amp;$B$2&amp;"'!$B$1:$B$1095"),0),MATCH(U$5,INDIRECT("'"&amp;$B$2&amp;"'!5:5"),0)))+INDIRECT("'"&amp;$B$2&amp;"'!"&amp;ADDRESS(MATCH($B23,INDIRECT("'"&amp;$B$2&amp;"'!$B$1:$B$1095"),0),MATCH(U$5,INDIRECT("'"&amp;$B$2&amp;"'!5:5"),0)+1)))),0)</f>
        <v>63601868.979999997</v>
      </c>
      <c r="V23" s="18">
        <f t="shared" ca="1" si="18"/>
        <v>653255454.89999998</v>
      </c>
      <c r="W23" s="18">
        <f t="shared" ca="1" si="18"/>
        <v>1975332463.6500001</v>
      </c>
      <c r="X23" s="18">
        <f t="shared" ca="1" si="18"/>
        <v>2119519.6</v>
      </c>
      <c r="Y23" s="18">
        <f t="shared" ca="1" si="18"/>
        <v>40371439.420000002</v>
      </c>
      <c r="Z23" s="18">
        <f t="shared" ca="1" si="18"/>
        <v>37921296.009999998</v>
      </c>
      <c r="AA23" s="18">
        <f t="shared" ca="1" si="18"/>
        <v>-218.19</v>
      </c>
      <c r="AB23" s="18">
        <f t="shared" ca="1" si="18"/>
        <v>0</v>
      </c>
      <c r="AC23" s="18">
        <f t="shared" ca="1" si="18"/>
        <v>0</v>
      </c>
      <c r="AD23" s="18">
        <f t="shared" ca="1" si="18"/>
        <v>1657056.25</v>
      </c>
      <c r="AE23" s="18">
        <f t="shared" ca="1" si="15"/>
        <v>60000</v>
      </c>
      <c r="AF23" s="18">
        <f t="shared" ca="1" si="15"/>
        <v>2741187.06</v>
      </c>
      <c r="AG23" s="18">
        <f t="shared" ca="1" si="15"/>
        <v>0</v>
      </c>
      <c r="AH23" s="18">
        <f t="shared" ca="1" si="15"/>
        <v>0</v>
      </c>
      <c r="AI23" s="18">
        <f t="shared" ca="1" si="15"/>
        <v>0</v>
      </c>
      <c r="AJ23" s="18">
        <f t="shared" ca="1" si="15"/>
        <v>156157.09</v>
      </c>
      <c r="AK23" s="18">
        <f t="shared" ca="1" si="15"/>
        <v>621091.74</v>
      </c>
      <c r="AL23" s="18">
        <f t="shared" ca="1" si="15"/>
        <v>0</v>
      </c>
      <c r="AM23" s="18">
        <f t="shared" ca="1" si="15"/>
        <v>620604.72</v>
      </c>
      <c r="AN23" s="18">
        <f t="shared" ca="1" si="15"/>
        <v>0</v>
      </c>
      <c r="AO23" s="18">
        <f t="shared" ca="1" si="15"/>
        <v>0</v>
      </c>
      <c r="AP23" s="18">
        <f t="shared" ca="1" si="15"/>
        <v>1479346.95</v>
      </c>
      <c r="AQ23" s="18">
        <f t="shared" ca="1" si="15"/>
        <v>0</v>
      </c>
      <c r="AR23" s="18">
        <f t="shared" ca="1" si="15"/>
        <v>0</v>
      </c>
      <c r="AS23" s="18">
        <f t="shared" ca="1" si="15"/>
        <v>0</v>
      </c>
      <c r="AT23" s="18">
        <f t="shared" ca="1" si="15"/>
        <v>0</v>
      </c>
      <c r="AU23" s="18">
        <f t="shared" ref="AU23:BJ38" ca="1" si="19">IFERROR(IF($C$2="Yurtiçi",INDIRECT("'"&amp;$B$2&amp;"'!"&amp;ADDRESS(MATCH($B23,INDIRECT("'"&amp;$B$2&amp;"'!$B$1:$B$1095"),0),MATCH(AU$5,INDIRECT("'"&amp;$B$2&amp;"'!5:5"),0))),IF($C$2="Yurtdışı",INDIRECT("'"&amp;$B$2&amp;"'!"&amp;ADDRESS(MATCH($B23,INDIRECT("'"&amp;$B$2&amp;"'!$B$1:$B$1095"),0),MATCH(AU$5,INDIRECT("'"&amp;$B$2&amp;"'!5:5"),0)+1)),INDIRECT("'"&amp;$B$2&amp;"'!"&amp;ADDRESS(MATCH($B23,INDIRECT("'"&amp;$B$2&amp;"'!$B$1:$B$1095"),0),MATCH(AU$5,INDIRECT("'"&amp;$B$2&amp;"'!5:5"),0)))+INDIRECT("'"&amp;$B$2&amp;"'!"&amp;ADDRESS(MATCH($B23,INDIRECT("'"&amp;$B$2&amp;"'!$B$1:$B$1095"),0),MATCH(AU$5,INDIRECT("'"&amp;$B$2&amp;"'!5:5"),0)+1)))),0)</f>
        <v>0</v>
      </c>
      <c r="AV23" s="18">
        <f t="shared" ca="1" si="19"/>
        <v>0</v>
      </c>
      <c r="AW23" s="18">
        <f t="shared" ca="1" si="19"/>
        <v>0</v>
      </c>
      <c r="AX23" s="18">
        <f t="shared" ca="1" si="19"/>
        <v>0</v>
      </c>
      <c r="AY23" s="18">
        <f t="shared" ca="1" si="19"/>
        <v>0</v>
      </c>
      <c r="AZ23" s="18">
        <f t="shared" ca="1" si="19"/>
        <v>0</v>
      </c>
      <c r="BA23" s="18">
        <f t="shared" ca="1" si="19"/>
        <v>0</v>
      </c>
      <c r="BB23" s="18">
        <f t="shared" ca="1" si="19"/>
        <v>0</v>
      </c>
      <c r="BC23" s="18">
        <f t="shared" ca="1" si="19"/>
        <v>0</v>
      </c>
      <c r="BD23" s="18">
        <f t="shared" ca="1" si="19"/>
        <v>12831391</v>
      </c>
      <c r="BE23" s="18">
        <f t="shared" ca="1" si="19"/>
        <v>-1055.01</v>
      </c>
      <c r="BF23" s="18">
        <f t="shared" ca="1" si="19"/>
        <v>0</v>
      </c>
      <c r="BG23" s="18">
        <f t="shared" ca="1" si="19"/>
        <v>0</v>
      </c>
      <c r="BH23" s="18">
        <f t="shared" ca="1" si="19"/>
        <v>0</v>
      </c>
      <c r="BI23" s="18">
        <f t="shared" ca="1" si="19"/>
        <v>0</v>
      </c>
      <c r="BJ23" s="18">
        <f t="shared" ca="1" si="19"/>
        <v>0</v>
      </c>
      <c r="BK23" s="18">
        <f t="shared" ref="BK23:BZ38" ca="1" si="20">IFERROR(IF($C$2="Yurtiçi",INDIRECT("'"&amp;$B$2&amp;"'!"&amp;ADDRESS(MATCH($B23,INDIRECT("'"&amp;$B$2&amp;"'!$B$1:$B$1095"),0),MATCH(BK$5,INDIRECT("'"&amp;$B$2&amp;"'!5:5"),0))),IF($C$2="Yurtdışı",INDIRECT("'"&amp;$B$2&amp;"'!"&amp;ADDRESS(MATCH($B23,INDIRECT("'"&amp;$B$2&amp;"'!$B$1:$B$1095"),0),MATCH(BK$5,INDIRECT("'"&amp;$B$2&amp;"'!5:5"),0)+1)),INDIRECT("'"&amp;$B$2&amp;"'!"&amp;ADDRESS(MATCH($B23,INDIRECT("'"&amp;$B$2&amp;"'!$B$1:$B$1095"),0),MATCH(BK$5,INDIRECT("'"&amp;$B$2&amp;"'!5:5"),0)))+INDIRECT("'"&amp;$B$2&amp;"'!"&amp;ADDRESS(MATCH($B23,INDIRECT("'"&amp;$B$2&amp;"'!$B$1:$B$1095"),0),MATCH(BK$5,INDIRECT("'"&amp;$B$2&amp;"'!5:5"),0)+1)))),0)</f>
        <v>0</v>
      </c>
      <c r="BL23" s="18">
        <f t="shared" ca="1" si="20"/>
        <v>0</v>
      </c>
      <c r="BM23" s="18">
        <f t="shared" ca="1" si="20"/>
        <v>0</v>
      </c>
      <c r="BN23" s="18">
        <f t="shared" ca="1" si="20"/>
        <v>25161258.600000001</v>
      </c>
      <c r="BO23" s="18">
        <f t="shared" ca="1" si="20"/>
        <v>0</v>
      </c>
      <c r="BP23" s="18">
        <f t="shared" ca="1" si="20"/>
        <v>72371094.700000003</v>
      </c>
      <c r="BQ23" s="18">
        <f t="shared" ca="1" si="20"/>
        <v>10917721.960000001</v>
      </c>
      <c r="BR23" s="18">
        <f t="shared" ca="1" si="20"/>
        <v>25633878.59</v>
      </c>
      <c r="BS23" s="18">
        <f t="shared" ca="1" si="20"/>
        <v>37160171.399999999</v>
      </c>
      <c r="BT23" s="18">
        <f t="shared" ca="1" si="20"/>
        <v>0</v>
      </c>
      <c r="BU23" s="18">
        <f t="shared" ca="1" si="20"/>
        <v>15000</v>
      </c>
      <c r="BV23" s="18">
        <f t="shared" ca="1" si="20"/>
        <v>1270837.07</v>
      </c>
      <c r="BW23" s="18">
        <f t="shared" ca="1" si="20"/>
        <v>8821.17</v>
      </c>
      <c r="BX23" s="18">
        <f t="shared" ca="1" si="20"/>
        <v>0</v>
      </c>
      <c r="BY23" s="18">
        <f t="shared" ca="1" si="20"/>
        <v>0</v>
      </c>
      <c r="BZ23" s="18">
        <f t="shared" ca="1" si="20"/>
        <v>3107314.04</v>
      </c>
      <c r="CA23" s="18">
        <f t="shared" ref="CA23:CH38" ca="1" si="21">IFERROR(IF($C$2="Yurtiçi",INDIRECT("'"&amp;$B$2&amp;"'!"&amp;ADDRESS(MATCH($B23,INDIRECT("'"&amp;$B$2&amp;"'!$B$1:$B$1095"),0),MATCH(CA$5,INDIRECT("'"&amp;$B$2&amp;"'!5:5"),0))),IF($C$2="Yurtdışı",INDIRECT("'"&amp;$B$2&amp;"'!"&amp;ADDRESS(MATCH($B23,INDIRECT("'"&amp;$B$2&amp;"'!$B$1:$B$1095"),0),MATCH(CA$5,INDIRECT("'"&amp;$B$2&amp;"'!5:5"),0)+1)),INDIRECT("'"&amp;$B$2&amp;"'!"&amp;ADDRESS(MATCH($B23,INDIRECT("'"&amp;$B$2&amp;"'!$B$1:$B$1095"),0),MATCH(CA$5,INDIRECT("'"&amp;$B$2&amp;"'!5:5"),0)))+INDIRECT("'"&amp;$B$2&amp;"'!"&amp;ADDRESS(MATCH($B23,INDIRECT("'"&amp;$B$2&amp;"'!$B$1:$B$1095"),0),MATCH(CA$5,INDIRECT("'"&amp;$B$2&amp;"'!5:5"),0)+1)))),0)</f>
        <v>720638411.11000001</v>
      </c>
      <c r="CB23" s="18">
        <f t="shared" ca="1" si="21"/>
        <v>0</v>
      </c>
      <c r="CC23" s="18">
        <f t="shared" ca="1" si="21"/>
        <v>41057060.229999997</v>
      </c>
      <c r="CD23" s="18">
        <f t="shared" ca="1" si="21"/>
        <v>0</v>
      </c>
      <c r="CE23" s="18">
        <f t="shared" ca="1" si="21"/>
        <v>0</v>
      </c>
      <c r="CF23" s="18">
        <f t="shared" ca="1" si="21"/>
        <v>1034992.61</v>
      </c>
      <c r="CG23" s="18">
        <f t="shared" ca="1" si="21"/>
        <v>437920.46</v>
      </c>
      <c r="CH23" s="18">
        <f t="shared" ca="1" si="21"/>
        <v>0</v>
      </c>
      <c r="CI23" s="19">
        <f ca="1">CJ23+CK23+CL23+CO23</f>
        <v>308950956.45999998</v>
      </c>
      <c r="CJ23" s="18">
        <f t="shared" ca="1" si="7"/>
        <v>1492572.9400000004</v>
      </c>
      <c r="CK23" s="18">
        <f t="shared" ca="1" si="7"/>
        <v>118648</v>
      </c>
      <c r="CL23" s="19">
        <f ca="1">+CM23+CN23</f>
        <v>139854908.81999999</v>
      </c>
      <c r="CM23" s="18">
        <f t="shared" ca="1" si="8"/>
        <v>1509777.1</v>
      </c>
      <c r="CN23" s="18">
        <f t="shared" ca="1" si="8"/>
        <v>138345131.72</v>
      </c>
      <c r="CO23" s="19">
        <f ca="1">+CP23+CQ23</f>
        <v>167484826.69999999</v>
      </c>
      <c r="CP23" s="18">
        <f t="shared" ref="CP23:CT38" ca="1" si="22">IFERROR(IF($C$2="Yurtiçi",INDIRECT("'"&amp;$B$2&amp;"'!"&amp;ADDRESS(MATCH($B23,INDIRECT("'"&amp;$B$2&amp;"'!$B$1:$B$1095"),0),MATCH(CP$5,INDIRECT("'"&amp;$B$2&amp;"'!5:5"),0))),IF($C$2="Yurtdışı",INDIRECT("'"&amp;$B$2&amp;"'!"&amp;ADDRESS(MATCH($B23,INDIRECT("'"&amp;$B$2&amp;"'!$B$1:$B$1095"),0),MATCH(CP$5,INDIRECT("'"&amp;$B$2&amp;"'!5:5"),0)+1)),INDIRECT("'"&amp;$B$2&amp;"'!"&amp;ADDRESS(MATCH($B23,INDIRECT("'"&amp;$B$2&amp;"'!$B$1:$B$1095"),0),MATCH(CP$5,INDIRECT("'"&amp;$B$2&amp;"'!5:5"),0)))+INDIRECT("'"&amp;$B$2&amp;"'!"&amp;ADDRESS(MATCH($B23,INDIRECT("'"&amp;$B$2&amp;"'!$B$1:$B$1095"),0),MATCH(CP$5,INDIRECT("'"&amp;$B$2&amp;"'!5:5"),0)+1)))),0)</f>
        <v>93797504.359999999</v>
      </c>
      <c r="CQ23" s="18">
        <f t="shared" ca="1" si="22"/>
        <v>73687322.340000004</v>
      </c>
      <c r="CR23" s="18">
        <f t="shared" ca="1" si="22"/>
        <v>26342297.75</v>
      </c>
      <c r="CS23" s="18">
        <f t="shared" ca="1" si="22"/>
        <v>0</v>
      </c>
      <c r="CT23" s="18">
        <f t="shared" ca="1" si="22"/>
        <v>0</v>
      </c>
      <c r="CU23" s="19">
        <f t="shared" ca="1" si="10"/>
        <v>7116280519.4599991</v>
      </c>
    </row>
    <row r="24" spans="1:99" ht="12.75" customHeight="1">
      <c r="A24" s="57" t="s">
        <v>180</v>
      </c>
      <c r="B24" s="17">
        <v>1025</v>
      </c>
      <c r="C24" s="58" t="s">
        <v>146</v>
      </c>
      <c r="D24" s="19">
        <f ca="1">+E24+F24+G24</f>
        <v>111040992.42000002</v>
      </c>
      <c r="E24" s="18">
        <f t="shared" ca="1" si="17"/>
        <v>13241741.299999965</v>
      </c>
      <c r="F24" s="18">
        <f t="shared" ca="1" si="17"/>
        <v>55307094.420000061</v>
      </c>
      <c r="G24" s="18">
        <f t="shared" ca="1" si="17"/>
        <v>42492156.699999996</v>
      </c>
      <c r="H24" s="18">
        <f t="shared" ca="1" si="17"/>
        <v>1809190.8000000003</v>
      </c>
      <c r="I24" s="18">
        <f t="shared" ca="1" si="17"/>
        <v>37451942.57</v>
      </c>
      <c r="J24" s="18">
        <f t="shared" ca="1" si="17"/>
        <v>37028.51</v>
      </c>
      <c r="K24" s="18">
        <f t="shared" ca="1" si="17"/>
        <v>-524541.86000000197</v>
      </c>
      <c r="L24" s="18">
        <f t="shared" ca="1" si="17"/>
        <v>0</v>
      </c>
      <c r="M24" s="18">
        <f t="shared" ca="1" si="17"/>
        <v>0</v>
      </c>
      <c r="N24" s="18">
        <f t="shared" ca="1" si="17"/>
        <v>0</v>
      </c>
      <c r="O24" s="18">
        <f t="shared" ca="1" si="17"/>
        <v>11178920.480000049</v>
      </c>
      <c r="P24" s="18">
        <f t="shared" ca="1" si="17"/>
        <v>0</v>
      </c>
      <c r="Q24" s="18">
        <f t="shared" ca="1" si="17"/>
        <v>823923.78</v>
      </c>
      <c r="R24" s="18">
        <f t="shared" ca="1" si="17"/>
        <v>0</v>
      </c>
      <c r="S24" s="18">
        <f t="shared" ca="1" si="17"/>
        <v>0</v>
      </c>
      <c r="T24" s="18">
        <f t="shared" ca="1" si="1"/>
        <v>993854085.8399229</v>
      </c>
      <c r="U24" s="18">
        <f t="shared" ca="1" si="18"/>
        <v>1763967.59</v>
      </c>
      <c r="V24" s="18">
        <f t="shared" ca="1" si="18"/>
        <v>330756835.649979</v>
      </c>
      <c r="W24" s="18">
        <f t="shared" ca="1" si="18"/>
        <v>166276446.06999969</v>
      </c>
      <c r="X24" s="18">
        <f t="shared" ca="1" si="18"/>
        <v>0</v>
      </c>
      <c r="Y24" s="18">
        <f t="shared" ca="1" si="18"/>
        <v>5136808.93000005</v>
      </c>
      <c r="Z24" s="18">
        <f t="shared" ca="1" si="18"/>
        <v>7830793.9000000004</v>
      </c>
      <c r="AA24" s="18">
        <f t="shared" ca="1" si="18"/>
        <v>0</v>
      </c>
      <c r="AB24" s="18">
        <f t="shared" ca="1" si="18"/>
        <v>0</v>
      </c>
      <c r="AC24" s="18">
        <f t="shared" ca="1" si="18"/>
        <v>2139444.1499999901</v>
      </c>
      <c r="AD24" s="18">
        <f t="shared" ca="1" si="18"/>
        <v>2664136.879999999</v>
      </c>
      <c r="AE24" s="18">
        <f t="shared" ca="1" si="15"/>
        <v>0</v>
      </c>
      <c r="AF24" s="18">
        <f t="shared" ca="1" si="15"/>
        <v>-851643.15999999992</v>
      </c>
      <c r="AG24" s="18">
        <f t="shared" ca="1" si="15"/>
        <v>0</v>
      </c>
      <c r="AH24" s="18">
        <f t="shared" ca="1" si="15"/>
        <v>0</v>
      </c>
      <c r="AI24" s="18">
        <f t="shared" ca="1" si="15"/>
        <v>0</v>
      </c>
      <c r="AJ24" s="18">
        <f t="shared" ca="1" si="15"/>
        <v>287715.85399540002</v>
      </c>
      <c r="AK24" s="18">
        <f t="shared" ca="1" si="15"/>
        <v>12889.22</v>
      </c>
      <c r="AL24" s="18">
        <f t="shared" ca="1" si="15"/>
        <v>0</v>
      </c>
      <c r="AM24" s="18">
        <f t="shared" ca="1" si="15"/>
        <v>100730.24999999999</v>
      </c>
      <c r="AN24" s="18">
        <f t="shared" ca="1" si="15"/>
        <v>28000</v>
      </c>
      <c r="AO24" s="18">
        <f t="shared" ca="1" si="15"/>
        <v>0</v>
      </c>
      <c r="AP24" s="18">
        <f t="shared" ca="1" si="15"/>
        <v>1875151.74</v>
      </c>
      <c r="AQ24" s="18">
        <f t="shared" ca="1" si="15"/>
        <v>0</v>
      </c>
      <c r="AR24" s="18">
        <f t="shared" ca="1" si="15"/>
        <v>0</v>
      </c>
      <c r="AS24" s="18">
        <f t="shared" ca="1" si="15"/>
        <v>0</v>
      </c>
      <c r="AT24" s="18">
        <f t="shared" ca="1" si="15"/>
        <v>247366257.02999991</v>
      </c>
      <c r="AU24" s="18">
        <f t="shared" ca="1" si="19"/>
        <v>6493803.2000000402</v>
      </c>
      <c r="AV24" s="18">
        <f t="shared" ca="1" si="19"/>
        <v>6138647.6000000499</v>
      </c>
      <c r="AW24" s="18">
        <f t="shared" ca="1" si="19"/>
        <v>0</v>
      </c>
      <c r="AX24" s="18">
        <f t="shared" ca="1" si="19"/>
        <v>0</v>
      </c>
      <c r="AY24" s="18">
        <f t="shared" ca="1" si="19"/>
        <v>0</v>
      </c>
      <c r="AZ24" s="18">
        <f t="shared" ca="1" si="19"/>
        <v>0</v>
      </c>
      <c r="BA24" s="18">
        <f t="shared" ca="1" si="19"/>
        <v>0</v>
      </c>
      <c r="BB24" s="18">
        <f t="shared" ca="1" si="19"/>
        <v>0</v>
      </c>
      <c r="BC24" s="18">
        <f t="shared" ca="1" si="19"/>
        <v>0</v>
      </c>
      <c r="BD24" s="18">
        <f t="shared" ca="1" si="19"/>
        <v>22668709.6299995</v>
      </c>
      <c r="BE24" s="18">
        <f t="shared" ca="1" si="19"/>
        <v>0</v>
      </c>
      <c r="BF24" s="18">
        <f t="shared" ca="1" si="19"/>
        <v>0</v>
      </c>
      <c r="BG24" s="18">
        <f t="shared" ca="1" si="19"/>
        <v>0</v>
      </c>
      <c r="BH24" s="18">
        <f t="shared" ca="1" si="19"/>
        <v>0</v>
      </c>
      <c r="BI24" s="18">
        <f t="shared" ca="1" si="19"/>
        <v>0</v>
      </c>
      <c r="BJ24" s="18">
        <f t="shared" ca="1" si="19"/>
        <v>0</v>
      </c>
      <c r="BK24" s="18">
        <f t="shared" ca="1" si="20"/>
        <v>0</v>
      </c>
      <c r="BL24" s="18">
        <f t="shared" ca="1" si="20"/>
        <v>0</v>
      </c>
      <c r="BM24" s="18">
        <f t="shared" ca="1" si="20"/>
        <v>0</v>
      </c>
      <c r="BN24" s="18">
        <f t="shared" ca="1" si="20"/>
        <v>62197821.390004136</v>
      </c>
      <c r="BO24" s="18">
        <f t="shared" ca="1" si="20"/>
        <v>0</v>
      </c>
      <c r="BP24" s="18">
        <f t="shared" ca="1" si="20"/>
        <v>46760920.7099998</v>
      </c>
      <c r="BQ24" s="18">
        <f t="shared" ca="1" si="20"/>
        <v>0</v>
      </c>
      <c r="BR24" s="18">
        <f t="shared" ca="1" si="20"/>
        <v>12742646.359999999</v>
      </c>
      <c r="BS24" s="18">
        <f t="shared" ca="1" si="20"/>
        <v>13223288.579999819</v>
      </c>
      <c r="BT24" s="18">
        <f t="shared" ca="1" si="20"/>
        <v>0</v>
      </c>
      <c r="BU24" s="18">
        <f t="shared" ca="1" si="20"/>
        <v>0</v>
      </c>
      <c r="BV24" s="18">
        <f t="shared" ca="1" si="20"/>
        <v>0</v>
      </c>
      <c r="BW24" s="18">
        <f t="shared" ca="1" si="20"/>
        <v>953645.94659999991</v>
      </c>
      <c r="BX24" s="18">
        <f t="shared" ca="1" si="20"/>
        <v>0</v>
      </c>
      <c r="BY24" s="18">
        <f t="shared" ca="1" si="20"/>
        <v>0</v>
      </c>
      <c r="BZ24" s="18">
        <f t="shared" ca="1" si="20"/>
        <v>23614631.877999999</v>
      </c>
      <c r="CA24" s="18">
        <f t="shared" ca="1" si="21"/>
        <v>1772720932.8343799</v>
      </c>
      <c r="CB24" s="18">
        <f t="shared" ca="1" si="21"/>
        <v>1656138.7988</v>
      </c>
      <c r="CC24" s="18">
        <f t="shared" ca="1" si="21"/>
        <v>257789456.35394898</v>
      </c>
      <c r="CD24" s="18">
        <f t="shared" ca="1" si="21"/>
        <v>0</v>
      </c>
      <c r="CE24" s="18">
        <f t="shared" ca="1" si="21"/>
        <v>0</v>
      </c>
      <c r="CF24" s="18">
        <f t="shared" ca="1" si="21"/>
        <v>1777990.5348</v>
      </c>
      <c r="CG24" s="18">
        <f t="shared" ca="1" si="21"/>
        <v>28883888.854400001</v>
      </c>
      <c r="CH24" s="18">
        <f t="shared" ca="1" si="21"/>
        <v>88186.1</v>
      </c>
      <c r="CI24" s="19">
        <f ca="1">CJ24+CK24+CL24+CO24</f>
        <v>181487267.62</v>
      </c>
      <c r="CJ24" s="18">
        <f t="shared" ca="1" si="7"/>
        <v>4838494.5199999996</v>
      </c>
      <c r="CK24" s="18">
        <f t="shared" ca="1" si="7"/>
        <v>0</v>
      </c>
      <c r="CL24" s="19">
        <f ca="1">+CM24+CN24</f>
        <v>168022954.13999999</v>
      </c>
      <c r="CM24" s="18">
        <f t="shared" ca="1" si="8"/>
        <v>0</v>
      </c>
      <c r="CN24" s="18">
        <f t="shared" ca="1" si="8"/>
        <v>168022954.13999999</v>
      </c>
      <c r="CO24" s="19">
        <f ca="1">+CP24+CQ24</f>
        <v>8625818.9600000009</v>
      </c>
      <c r="CP24" s="18">
        <f t="shared" ca="1" si="22"/>
        <v>484275.34</v>
      </c>
      <c r="CQ24" s="18">
        <f t="shared" ca="1" si="22"/>
        <v>8141543.6200000001</v>
      </c>
      <c r="CR24" s="18">
        <f t="shared" ca="1" si="22"/>
        <v>151001.87</v>
      </c>
      <c r="CS24" s="18">
        <f t="shared" ca="1" si="22"/>
        <v>0</v>
      </c>
      <c r="CT24" s="18">
        <f t="shared" ca="1" si="22"/>
        <v>0</v>
      </c>
      <c r="CU24" s="19">
        <f t="shared" ca="1" si="10"/>
        <v>4360408054.904829</v>
      </c>
    </row>
    <row r="25" spans="1:99" ht="12.75" customHeight="1">
      <c r="A25" s="57" t="s">
        <v>182</v>
      </c>
      <c r="B25" s="17">
        <v>1027</v>
      </c>
      <c r="C25" s="58" t="s">
        <v>146</v>
      </c>
      <c r="D25" s="19">
        <f t="shared" ref="D25:D76" ca="1" si="23">+E25+F25+G25</f>
        <v>23129158.66</v>
      </c>
      <c r="E25" s="18">
        <f t="shared" ca="1" si="17"/>
        <v>6502600.6700000009</v>
      </c>
      <c r="F25" s="18">
        <f t="shared" ca="1" si="17"/>
        <v>11299785.889999999</v>
      </c>
      <c r="G25" s="18">
        <f t="shared" ca="1" si="17"/>
        <v>5326772.1000000006</v>
      </c>
      <c r="H25" s="18">
        <f t="shared" ca="1" si="17"/>
        <v>251371.57</v>
      </c>
      <c r="I25" s="18">
        <f t="shared" ca="1" si="17"/>
        <v>11435685.41</v>
      </c>
      <c r="J25" s="18">
        <f t="shared" ca="1" si="17"/>
        <v>0</v>
      </c>
      <c r="K25" s="18">
        <f t="shared" ca="1" si="17"/>
        <v>305424.08</v>
      </c>
      <c r="L25" s="18">
        <f t="shared" ca="1" si="17"/>
        <v>0</v>
      </c>
      <c r="M25" s="18">
        <f t="shared" ca="1" si="17"/>
        <v>0</v>
      </c>
      <c r="N25" s="18">
        <f t="shared" ca="1" si="17"/>
        <v>0</v>
      </c>
      <c r="O25" s="18">
        <f t="shared" ca="1" si="17"/>
        <v>43258862.119999997</v>
      </c>
      <c r="P25" s="18">
        <f t="shared" ca="1" si="17"/>
        <v>0</v>
      </c>
      <c r="Q25" s="18">
        <f t="shared" ca="1" si="17"/>
        <v>883688.81</v>
      </c>
      <c r="R25" s="18">
        <f t="shared" ca="1" si="17"/>
        <v>0</v>
      </c>
      <c r="S25" s="18">
        <f t="shared" ca="1" si="17"/>
        <v>0</v>
      </c>
      <c r="T25" s="18">
        <f t="shared" ca="1" si="1"/>
        <v>273762332.07999998</v>
      </c>
      <c r="U25" s="18">
        <f t="shared" ca="1" si="18"/>
        <v>10066856.100000001</v>
      </c>
      <c r="V25" s="18">
        <f t="shared" ca="1" si="18"/>
        <v>179860620.57999989</v>
      </c>
      <c r="W25" s="18">
        <f t="shared" ca="1" si="18"/>
        <v>764709470.25599992</v>
      </c>
      <c r="X25" s="18">
        <f t="shared" ca="1" si="18"/>
        <v>0</v>
      </c>
      <c r="Y25" s="18">
        <f t="shared" ca="1" si="18"/>
        <v>2328864.14</v>
      </c>
      <c r="Z25" s="18">
        <f t="shared" ca="1" si="18"/>
        <v>10628903.83</v>
      </c>
      <c r="AA25" s="18">
        <f t="shared" ca="1" si="18"/>
        <v>0</v>
      </c>
      <c r="AB25" s="18">
        <f t="shared" ca="1" si="18"/>
        <v>0</v>
      </c>
      <c r="AC25" s="18">
        <f t="shared" ca="1" si="18"/>
        <v>362564.18000000005</v>
      </c>
      <c r="AD25" s="18">
        <f t="shared" ca="1" si="18"/>
        <v>287819.74</v>
      </c>
      <c r="AE25" s="18">
        <f t="shared" ca="1" si="15"/>
        <v>0</v>
      </c>
      <c r="AF25" s="18">
        <f t="shared" ca="1" si="15"/>
        <v>0</v>
      </c>
      <c r="AG25" s="18">
        <f t="shared" ca="1" si="15"/>
        <v>39723.590000000004</v>
      </c>
      <c r="AH25" s="18">
        <f t="shared" ca="1" si="15"/>
        <v>364779.5</v>
      </c>
      <c r="AI25" s="18">
        <f t="shared" ca="1" si="15"/>
        <v>0</v>
      </c>
      <c r="AJ25" s="18">
        <f t="shared" ca="1" si="15"/>
        <v>224537.51</v>
      </c>
      <c r="AK25" s="18">
        <f t="shared" ca="1" si="15"/>
        <v>5039.3900000000003</v>
      </c>
      <c r="AL25" s="18">
        <f t="shared" ca="1" si="15"/>
        <v>0</v>
      </c>
      <c r="AM25" s="18">
        <f t="shared" ca="1" si="15"/>
        <v>1106806.81</v>
      </c>
      <c r="AN25" s="18">
        <f t="shared" ca="1" si="15"/>
        <v>0</v>
      </c>
      <c r="AO25" s="18">
        <f t="shared" ca="1" si="15"/>
        <v>0</v>
      </c>
      <c r="AP25" s="18">
        <f t="shared" ca="1" si="15"/>
        <v>34.520000000000003</v>
      </c>
      <c r="AQ25" s="18">
        <f t="shared" ca="1" si="15"/>
        <v>0</v>
      </c>
      <c r="AR25" s="18">
        <f t="shared" ca="1" si="15"/>
        <v>0</v>
      </c>
      <c r="AS25" s="18">
        <f t="shared" ca="1" si="15"/>
        <v>0</v>
      </c>
      <c r="AT25" s="18">
        <f t="shared" ca="1" si="15"/>
        <v>67333471.019999996</v>
      </c>
      <c r="AU25" s="18">
        <f t="shared" ca="1" si="19"/>
        <v>702413.74</v>
      </c>
      <c r="AV25" s="18">
        <f t="shared" ca="1" si="19"/>
        <v>711644.77500000002</v>
      </c>
      <c r="AW25" s="18">
        <f t="shared" ca="1" si="19"/>
        <v>0</v>
      </c>
      <c r="AX25" s="18">
        <f t="shared" ca="1" si="19"/>
        <v>269142.56999999995</v>
      </c>
      <c r="AY25" s="18">
        <f t="shared" ca="1" si="19"/>
        <v>0</v>
      </c>
      <c r="AZ25" s="18">
        <f t="shared" ca="1" si="19"/>
        <v>0</v>
      </c>
      <c r="BA25" s="18">
        <f t="shared" ca="1" si="19"/>
        <v>0</v>
      </c>
      <c r="BB25" s="18">
        <f t="shared" ca="1" si="19"/>
        <v>0</v>
      </c>
      <c r="BC25" s="18">
        <f t="shared" ca="1" si="19"/>
        <v>0</v>
      </c>
      <c r="BD25" s="18">
        <f t="shared" ca="1" si="19"/>
        <v>10126619.160000002</v>
      </c>
      <c r="BE25" s="18">
        <f t="shared" ca="1" si="19"/>
        <v>0</v>
      </c>
      <c r="BF25" s="18">
        <f t="shared" ca="1" si="19"/>
        <v>0</v>
      </c>
      <c r="BG25" s="18">
        <f t="shared" ca="1" si="19"/>
        <v>0</v>
      </c>
      <c r="BH25" s="18">
        <f t="shared" ca="1" si="19"/>
        <v>0</v>
      </c>
      <c r="BI25" s="18">
        <f t="shared" ca="1" si="19"/>
        <v>0</v>
      </c>
      <c r="BJ25" s="18">
        <f t="shared" ca="1" si="19"/>
        <v>0</v>
      </c>
      <c r="BK25" s="18">
        <f t="shared" ca="1" si="20"/>
        <v>0</v>
      </c>
      <c r="BL25" s="18">
        <f t="shared" ca="1" si="20"/>
        <v>0</v>
      </c>
      <c r="BM25" s="18">
        <f t="shared" ca="1" si="20"/>
        <v>124226.2</v>
      </c>
      <c r="BN25" s="18">
        <f t="shared" ca="1" si="20"/>
        <v>9126668.4900000077</v>
      </c>
      <c r="BO25" s="18">
        <f t="shared" ca="1" si="20"/>
        <v>0</v>
      </c>
      <c r="BP25" s="18">
        <f t="shared" ca="1" si="20"/>
        <v>5929298.879999999</v>
      </c>
      <c r="BQ25" s="18">
        <f t="shared" ca="1" si="20"/>
        <v>253990.99</v>
      </c>
      <c r="BR25" s="18">
        <f t="shared" ca="1" si="20"/>
        <v>6564404.4900000002</v>
      </c>
      <c r="BS25" s="18">
        <f t="shared" ca="1" si="20"/>
        <v>4281679.67</v>
      </c>
      <c r="BT25" s="18">
        <f t="shared" ca="1" si="20"/>
        <v>0</v>
      </c>
      <c r="BU25" s="18">
        <f t="shared" ca="1" si="20"/>
        <v>0</v>
      </c>
      <c r="BV25" s="18">
        <f t="shared" ca="1" si="20"/>
        <v>0</v>
      </c>
      <c r="BW25" s="18">
        <f t="shared" ca="1" si="20"/>
        <v>1116.8800000000001</v>
      </c>
      <c r="BX25" s="18">
        <f t="shared" ca="1" si="20"/>
        <v>0</v>
      </c>
      <c r="BY25" s="18">
        <f t="shared" ca="1" si="20"/>
        <v>0</v>
      </c>
      <c r="BZ25" s="18">
        <f t="shared" ca="1" si="20"/>
        <v>256908.05</v>
      </c>
      <c r="CA25" s="18">
        <f t="shared" ca="1" si="21"/>
        <v>100954046.68000001</v>
      </c>
      <c r="CB25" s="18">
        <f t="shared" ca="1" si="21"/>
        <v>0</v>
      </c>
      <c r="CC25" s="18">
        <f t="shared" ca="1" si="21"/>
        <v>7316886.3800000008</v>
      </c>
      <c r="CD25" s="18">
        <f t="shared" ca="1" si="21"/>
        <v>2604067</v>
      </c>
      <c r="CE25" s="18">
        <f t="shared" ca="1" si="21"/>
        <v>0</v>
      </c>
      <c r="CF25" s="18">
        <f t="shared" ca="1" si="21"/>
        <v>-35767.5</v>
      </c>
      <c r="CG25" s="18">
        <f t="shared" ca="1" si="21"/>
        <v>378551.1</v>
      </c>
      <c r="CH25" s="18">
        <f t="shared" ca="1" si="21"/>
        <v>153040</v>
      </c>
      <c r="CI25" s="19">
        <f t="shared" ref="CI25:CI76" ca="1" si="24">CJ25+CK25+CL25+CO25</f>
        <v>193225726.95000002</v>
      </c>
      <c r="CJ25" s="18">
        <f t="shared" ca="1" si="7"/>
        <v>0</v>
      </c>
      <c r="CK25" s="18">
        <f t="shared" ca="1" si="7"/>
        <v>45506908.620000005</v>
      </c>
      <c r="CL25" s="19">
        <f t="shared" ref="CL25:CL76" ca="1" si="25">+CM25+CN25</f>
        <v>147565467.40000001</v>
      </c>
      <c r="CM25" s="18">
        <f t="shared" ca="1" si="8"/>
        <v>2678865.2599999998</v>
      </c>
      <c r="CN25" s="18">
        <f t="shared" ca="1" si="8"/>
        <v>144886602.14000002</v>
      </c>
      <c r="CO25" s="19">
        <f t="shared" ref="CO25:CO76" ca="1" si="26">+CP25+CQ25</f>
        <v>153350.93000000002</v>
      </c>
      <c r="CP25" s="18">
        <f t="shared" ca="1" si="22"/>
        <v>-15013.71</v>
      </c>
      <c r="CQ25" s="18">
        <f t="shared" ca="1" si="22"/>
        <v>168364.64</v>
      </c>
      <c r="CR25" s="18">
        <f t="shared" ca="1" si="22"/>
        <v>1158974.27</v>
      </c>
      <c r="CS25" s="18">
        <f t="shared" ca="1" si="22"/>
        <v>0</v>
      </c>
      <c r="CT25" s="18">
        <f t="shared" ca="1" si="22"/>
        <v>0</v>
      </c>
      <c r="CU25" s="19">
        <f t="shared" ca="1" si="10"/>
        <v>1734449652.6710005</v>
      </c>
    </row>
    <row r="26" spans="1:99" ht="12.75" customHeight="1">
      <c r="A26" s="57" t="s">
        <v>184</v>
      </c>
      <c r="B26" s="17">
        <v>1028</v>
      </c>
      <c r="C26" s="58" t="s">
        <v>146</v>
      </c>
      <c r="D26" s="19">
        <f t="shared" ca="1" si="23"/>
        <v>979696735.54999995</v>
      </c>
      <c r="E26" s="18">
        <f t="shared" ca="1" si="17"/>
        <v>77472419.167999029</v>
      </c>
      <c r="F26" s="18">
        <f t="shared" ca="1" si="17"/>
        <v>799979771.36800098</v>
      </c>
      <c r="G26" s="18">
        <f t="shared" ca="1" si="17"/>
        <v>102244545.014</v>
      </c>
      <c r="H26" s="18">
        <f t="shared" ca="1" si="17"/>
        <v>5942849.2300000004</v>
      </c>
      <c r="I26" s="18">
        <f t="shared" ca="1" si="17"/>
        <v>37546782.539999999</v>
      </c>
      <c r="J26" s="18">
        <f t="shared" ca="1" si="17"/>
        <v>0</v>
      </c>
      <c r="K26" s="18">
        <f t="shared" ca="1" si="17"/>
        <v>0</v>
      </c>
      <c r="L26" s="18">
        <f t="shared" ca="1" si="17"/>
        <v>0</v>
      </c>
      <c r="M26" s="18">
        <f t="shared" ca="1" si="17"/>
        <v>0</v>
      </c>
      <c r="N26" s="18">
        <f t="shared" ca="1" si="17"/>
        <v>0</v>
      </c>
      <c r="O26" s="18">
        <f t="shared" ca="1" si="17"/>
        <v>67230140.859999999</v>
      </c>
      <c r="P26" s="18">
        <f t="shared" ca="1" si="17"/>
        <v>0</v>
      </c>
      <c r="Q26" s="18">
        <f t="shared" ca="1" si="17"/>
        <v>29715935.41</v>
      </c>
      <c r="R26" s="18">
        <f t="shared" ca="1" si="17"/>
        <v>0</v>
      </c>
      <c r="S26" s="18">
        <f t="shared" ca="1" si="17"/>
        <v>0</v>
      </c>
      <c r="T26" s="18">
        <f t="shared" ca="1" si="1"/>
        <v>726350922.64121997</v>
      </c>
      <c r="U26" s="18">
        <f t="shared" ca="1" si="18"/>
        <v>8780970.6787800007</v>
      </c>
      <c r="V26" s="18">
        <f t="shared" ca="1" si="18"/>
        <v>239022663.53</v>
      </c>
      <c r="W26" s="18">
        <f t="shared" ca="1" si="18"/>
        <v>215056855.81</v>
      </c>
      <c r="X26" s="18">
        <f t="shared" ca="1" si="18"/>
        <v>0</v>
      </c>
      <c r="Y26" s="18">
        <f t="shared" ca="1" si="18"/>
        <v>45766798.659999996</v>
      </c>
      <c r="Z26" s="18">
        <f t="shared" ca="1" si="18"/>
        <v>21829832.73</v>
      </c>
      <c r="AA26" s="18">
        <f t="shared" ca="1" si="18"/>
        <v>0</v>
      </c>
      <c r="AB26" s="18">
        <f t="shared" ca="1" si="18"/>
        <v>0</v>
      </c>
      <c r="AC26" s="18">
        <f t="shared" ca="1" si="18"/>
        <v>2928092.87</v>
      </c>
      <c r="AD26" s="18">
        <f t="shared" ca="1" si="18"/>
        <v>11145907.380000001</v>
      </c>
      <c r="AE26" s="18">
        <f t="shared" ca="1" si="15"/>
        <v>0</v>
      </c>
      <c r="AF26" s="18">
        <f t="shared" ca="1" si="15"/>
        <v>577098.55000000005</v>
      </c>
      <c r="AG26" s="18">
        <f t="shared" ca="1" si="15"/>
        <v>0</v>
      </c>
      <c r="AH26" s="18">
        <f t="shared" ca="1" si="15"/>
        <v>0</v>
      </c>
      <c r="AI26" s="18">
        <f t="shared" ca="1" si="15"/>
        <v>0</v>
      </c>
      <c r="AJ26" s="18">
        <f t="shared" ca="1" si="15"/>
        <v>-84281.86</v>
      </c>
      <c r="AK26" s="18">
        <f t="shared" ca="1" si="15"/>
        <v>24685.48</v>
      </c>
      <c r="AL26" s="18">
        <f t="shared" ca="1" si="15"/>
        <v>0</v>
      </c>
      <c r="AM26" s="18">
        <f t="shared" ca="1" si="15"/>
        <v>12041142.98</v>
      </c>
      <c r="AN26" s="18">
        <f t="shared" ca="1" si="15"/>
        <v>0</v>
      </c>
      <c r="AO26" s="18">
        <f t="shared" ca="1" si="15"/>
        <v>0</v>
      </c>
      <c r="AP26" s="18">
        <f t="shared" ca="1" si="15"/>
        <v>1229593.82</v>
      </c>
      <c r="AQ26" s="18">
        <f t="shared" ca="1" si="15"/>
        <v>0</v>
      </c>
      <c r="AR26" s="18">
        <f t="shared" ca="1" si="15"/>
        <v>0</v>
      </c>
      <c r="AS26" s="18">
        <f t="shared" ca="1" si="15"/>
        <v>0</v>
      </c>
      <c r="AT26" s="18">
        <f t="shared" ca="1" si="15"/>
        <v>0</v>
      </c>
      <c r="AU26" s="18">
        <f t="shared" ca="1" si="19"/>
        <v>0</v>
      </c>
      <c r="AV26" s="18">
        <f t="shared" ca="1" si="19"/>
        <v>0</v>
      </c>
      <c r="AW26" s="18">
        <f t="shared" ca="1" si="19"/>
        <v>0</v>
      </c>
      <c r="AX26" s="18">
        <f t="shared" ca="1" si="19"/>
        <v>0</v>
      </c>
      <c r="AY26" s="18">
        <f t="shared" ca="1" si="19"/>
        <v>0</v>
      </c>
      <c r="AZ26" s="18">
        <f t="shared" ca="1" si="19"/>
        <v>0</v>
      </c>
      <c r="BA26" s="18">
        <f t="shared" ca="1" si="19"/>
        <v>0</v>
      </c>
      <c r="BB26" s="18">
        <f t="shared" ca="1" si="19"/>
        <v>0</v>
      </c>
      <c r="BC26" s="18">
        <f t="shared" ca="1" si="19"/>
        <v>0</v>
      </c>
      <c r="BD26" s="18">
        <f t="shared" ca="1" si="19"/>
        <v>38346709.93</v>
      </c>
      <c r="BE26" s="18">
        <f t="shared" ca="1" si="19"/>
        <v>0</v>
      </c>
      <c r="BF26" s="18">
        <f t="shared" ca="1" si="19"/>
        <v>0</v>
      </c>
      <c r="BG26" s="18">
        <f t="shared" ca="1" si="19"/>
        <v>0</v>
      </c>
      <c r="BH26" s="18">
        <f t="shared" ca="1" si="19"/>
        <v>0</v>
      </c>
      <c r="BI26" s="18">
        <f t="shared" ca="1" si="19"/>
        <v>0</v>
      </c>
      <c r="BJ26" s="18">
        <f t="shared" ca="1" si="19"/>
        <v>0</v>
      </c>
      <c r="BK26" s="18">
        <f t="shared" ca="1" si="20"/>
        <v>0</v>
      </c>
      <c r="BL26" s="18">
        <f t="shared" ca="1" si="20"/>
        <v>0</v>
      </c>
      <c r="BM26" s="18">
        <f t="shared" ca="1" si="20"/>
        <v>0</v>
      </c>
      <c r="BN26" s="18">
        <f t="shared" ca="1" si="20"/>
        <v>32649509.699999999</v>
      </c>
      <c r="BO26" s="18">
        <f t="shared" ca="1" si="20"/>
        <v>0</v>
      </c>
      <c r="BP26" s="18">
        <f t="shared" ca="1" si="20"/>
        <v>82365454.659999996</v>
      </c>
      <c r="BQ26" s="18">
        <f t="shared" ca="1" si="20"/>
        <v>19210984.18</v>
      </c>
      <c r="BR26" s="18">
        <f t="shared" ca="1" si="20"/>
        <v>55072172.130000003</v>
      </c>
      <c r="BS26" s="18">
        <f t="shared" ca="1" si="20"/>
        <v>65353050.649999999</v>
      </c>
      <c r="BT26" s="18">
        <f t="shared" ca="1" si="20"/>
        <v>0</v>
      </c>
      <c r="BU26" s="18">
        <f t="shared" ca="1" si="20"/>
        <v>0</v>
      </c>
      <c r="BV26" s="18">
        <f t="shared" ca="1" si="20"/>
        <v>0</v>
      </c>
      <c r="BW26" s="18">
        <f t="shared" ca="1" si="20"/>
        <v>0</v>
      </c>
      <c r="BX26" s="18">
        <f t="shared" ca="1" si="20"/>
        <v>0</v>
      </c>
      <c r="BY26" s="18">
        <f t="shared" ca="1" si="20"/>
        <v>0</v>
      </c>
      <c r="BZ26" s="18">
        <f t="shared" ca="1" si="20"/>
        <v>520446.22</v>
      </c>
      <c r="CA26" s="18">
        <f t="shared" ca="1" si="21"/>
        <v>16509021.23</v>
      </c>
      <c r="CB26" s="18">
        <f t="shared" ca="1" si="21"/>
        <v>0</v>
      </c>
      <c r="CC26" s="18">
        <f t="shared" ca="1" si="21"/>
        <v>626377.84</v>
      </c>
      <c r="CD26" s="18">
        <f t="shared" ca="1" si="21"/>
        <v>0</v>
      </c>
      <c r="CE26" s="18">
        <f t="shared" ca="1" si="21"/>
        <v>0</v>
      </c>
      <c r="CF26" s="18">
        <f t="shared" ca="1" si="21"/>
        <v>0</v>
      </c>
      <c r="CG26" s="18">
        <f t="shared" ca="1" si="21"/>
        <v>0</v>
      </c>
      <c r="CH26" s="18">
        <f t="shared" ca="1" si="21"/>
        <v>0</v>
      </c>
      <c r="CI26" s="19">
        <f t="shared" ca="1" si="24"/>
        <v>2115065259.9400001</v>
      </c>
      <c r="CJ26" s="18">
        <f t="shared" ca="1" si="7"/>
        <v>17068.229999999996</v>
      </c>
      <c r="CK26" s="18">
        <f t="shared" ca="1" si="7"/>
        <v>127527.87</v>
      </c>
      <c r="CL26" s="19">
        <f t="shared" ca="1" si="25"/>
        <v>669441925.00987709</v>
      </c>
      <c r="CM26" s="18">
        <f t="shared" ca="1" si="8"/>
        <v>17616641.519999534</v>
      </c>
      <c r="CN26" s="18">
        <f t="shared" ca="1" si="8"/>
        <v>651825283.48987758</v>
      </c>
      <c r="CO26" s="19">
        <f t="shared" ca="1" si="26"/>
        <v>1445478738.8301229</v>
      </c>
      <c r="CP26" s="18">
        <f t="shared" ca="1" si="22"/>
        <v>283441274.08002347</v>
      </c>
      <c r="CQ26" s="18">
        <f t="shared" ca="1" si="22"/>
        <v>1162037464.7500994</v>
      </c>
      <c r="CR26" s="18">
        <f t="shared" ca="1" si="22"/>
        <v>1376944.5300000014</v>
      </c>
      <c r="CS26" s="18">
        <f t="shared" ca="1" si="22"/>
        <v>0</v>
      </c>
      <c r="CT26" s="18">
        <f t="shared" ca="1" si="22"/>
        <v>0</v>
      </c>
      <c r="CU26" s="19">
        <f t="shared" ca="1" si="10"/>
        <v>4831898657.8699999</v>
      </c>
    </row>
    <row r="27" spans="1:99" ht="12.75" customHeight="1">
      <c r="A27" s="57" t="s">
        <v>186</v>
      </c>
      <c r="B27" s="17">
        <v>1030</v>
      </c>
      <c r="C27" s="58" t="s">
        <v>146</v>
      </c>
      <c r="D27" s="19">
        <f t="shared" ca="1" si="23"/>
        <v>100514641.2166892</v>
      </c>
      <c r="E27" s="18">
        <f t="shared" ca="1" si="17"/>
        <v>25640227.949989028</v>
      </c>
      <c r="F27" s="18">
        <f t="shared" ca="1" si="17"/>
        <v>34711767.057200372</v>
      </c>
      <c r="G27" s="18">
        <f t="shared" ca="1" si="17"/>
        <v>40162646.209499799</v>
      </c>
      <c r="H27" s="18">
        <f t="shared" ca="1" si="17"/>
        <v>4200698.03</v>
      </c>
      <c r="I27" s="18">
        <f t="shared" ca="1" si="17"/>
        <v>86846967.329999998</v>
      </c>
      <c r="J27" s="18">
        <f t="shared" ca="1" si="17"/>
        <v>0</v>
      </c>
      <c r="K27" s="18">
        <f t="shared" ca="1" si="17"/>
        <v>19944007.07</v>
      </c>
      <c r="L27" s="18">
        <f t="shared" ca="1" si="17"/>
        <v>0</v>
      </c>
      <c r="M27" s="18">
        <f t="shared" ca="1" si="17"/>
        <v>0</v>
      </c>
      <c r="N27" s="18">
        <f t="shared" ca="1" si="17"/>
        <v>0</v>
      </c>
      <c r="O27" s="18">
        <f t="shared" ca="1" si="17"/>
        <v>6086952.5599999996</v>
      </c>
      <c r="P27" s="18">
        <f t="shared" ca="1" si="17"/>
        <v>472214.96</v>
      </c>
      <c r="Q27" s="18">
        <f t="shared" ca="1" si="17"/>
        <v>0</v>
      </c>
      <c r="R27" s="18">
        <f t="shared" ca="1" si="17"/>
        <v>0</v>
      </c>
      <c r="S27" s="18">
        <f t="shared" ca="1" si="17"/>
        <v>0</v>
      </c>
      <c r="T27" s="18">
        <f t="shared" ca="1" si="1"/>
        <v>1653564063.6400003</v>
      </c>
      <c r="U27" s="18">
        <f t="shared" ca="1" si="18"/>
        <v>1442119.16</v>
      </c>
      <c r="V27" s="18">
        <f t="shared" ca="1" si="18"/>
        <v>171416952.71000001</v>
      </c>
      <c r="W27" s="18">
        <f t="shared" ca="1" si="18"/>
        <v>817288713.76999998</v>
      </c>
      <c r="X27" s="18">
        <f t="shared" ca="1" si="18"/>
        <v>0</v>
      </c>
      <c r="Y27" s="18">
        <f t="shared" ca="1" si="18"/>
        <v>35009945.869999997</v>
      </c>
      <c r="Z27" s="18">
        <f t="shared" ca="1" si="18"/>
        <v>29620050.379999999</v>
      </c>
      <c r="AA27" s="18">
        <f t="shared" ca="1" si="18"/>
        <v>0</v>
      </c>
      <c r="AB27" s="18">
        <f t="shared" ca="1" si="18"/>
        <v>0</v>
      </c>
      <c r="AC27" s="18">
        <f t="shared" ca="1" si="18"/>
        <v>1145999.42</v>
      </c>
      <c r="AD27" s="18">
        <f t="shared" ca="1" si="18"/>
        <v>4724059.92</v>
      </c>
      <c r="AE27" s="18">
        <f t="shared" ca="1" si="15"/>
        <v>0</v>
      </c>
      <c r="AF27" s="18">
        <f t="shared" ca="1" si="15"/>
        <v>2277912.2799999998</v>
      </c>
      <c r="AG27" s="18">
        <f t="shared" ca="1" si="15"/>
        <v>1401197.78</v>
      </c>
      <c r="AH27" s="18">
        <f t="shared" ca="1" si="15"/>
        <v>0</v>
      </c>
      <c r="AI27" s="18">
        <f t="shared" ca="1" si="15"/>
        <v>0</v>
      </c>
      <c r="AJ27" s="18">
        <f t="shared" ca="1" si="15"/>
        <v>-23334.39</v>
      </c>
      <c r="AK27" s="18">
        <f t="shared" ca="1" si="15"/>
        <v>3600</v>
      </c>
      <c r="AL27" s="18">
        <f t="shared" ca="1" si="15"/>
        <v>0</v>
      </c>
      <c r="AM27" s="18">
        <f t="shared" ca="1" si="15"/>
        <v>8446143.1999999993</v>
      </c>
      <c r="AN27" s="18">
        <f t="shared" ca="1" si="15"/>
        <v>0</v>
      </c>
      <c r="AO27" s="18">
        <f t="shared" ca="1" si="15"/>
        <v>0</v>
      </c>
      <c r="AP27" s="18">
        <f t="shared" ca="1" si="15"/>
        <v>4728439.7300000004</v>
      </c>
      <c r="AQ27" s="18">
        <f t="shared" ca="1" si="15"/>
        <v>0</v>
      </c>
      <c r="AR27" s="18">
        <f t="shared" ca="1" si="15"/>
        <v>0</v>
      </c>
      <c r="AS27" s="18">
        <f t="shared" ca="1" si="15"/>
        <v>0</v>
      </c>
      <c r="AT27" s="18">
        <f t="shared" ca="1" si="15"/>
        <v>239397895.77000001</v>
      </c>
      <c r="AU27" s="18">
        <f t="shared" ca="1" si="19"/>
        <v>10352020.93</v>
      </c>
      <c r="AV27" s="18">
        <f t="shared" ca="1" si="19"/>
        <v>1118756.0899999999</v>
      </c>
      <c r="AW27" s="18">
        <f t="shared" ca="1" si="19"/>
        <v>0</v>
      </c>
      <c r="AX27" s="18">
        <f t="shared" ca="1" si="19"/>
        <v>1195640.98</v>
      </c>
      <c r="AY27" s="18">
        <f t="shared" ca="1" si="19"/>
        <v>0</v>
      </c>
      <c r="AZ27" s="18">
        <f t="shared" ca="1" si="19"/>
        <v>0</v>
      </c>
      <c r="BA27" s="18">
        <f t="shared" ca="1" si="19"/>
        <v>0</v>
      </c>
      <c r="BB27" s="18">
        <f t="shared" ca="1" si="19"/>
        <v>0</v>
      </c>
      <c r="BC27" s="18">
        <f t="shared" ca="1" si="19"/>
        <v>0</v>
      </c>
      <c r="BD27" s="18">
        <f t="shared" ca="1" si="19"/>
        <v>310386468.86000001</v>
      </c>
      <c r="BE27" s="18">
        <f t="shared" ca="1" si="19"/>
        <v>475</v>
      </c>
      <c r="BF27" s="18">
        <f t="shared" ca="1" si="19"/>
        <v>0</v>
      </c>
      <c r="BG27" s="18">
        <f t="shared" ca="1" si="19"/>
        <v>0</v>
      </c>
      <c r="BH27" s="18">
        <f t="shared" ca="1" si="19"/>
        <v>0</v>
      </c>
      <c r="BI27" s="18">
        <f t="shared" ca="1" si="19"/>
        <v>0</v>
      </c>
      <c r="BJ27" s="18">
        <f t="shared" ca="1" si="19"/>
        <v>0</v>
      </c>
      <c r="BK27" s="18">
        <f t="shared" ca="1" si="20"/>
        <v>0</v>
      </c>
      <c r="BL27" s="18">
        <f t="shared" ca="1" si="20"/>
        <v>0</v>
      </c>
      <c r="BM27" s="18">
        <f t="shared" ca="1" si="20"/>
        <v>0</v>
      </c>
      <c r="BN27" s="18">
        <f t="shared" ca="1" si="20"/>
        <v>17817402.75</v>
      </c>
      <c r="BO27" s="18">
        <f t="shared" ca="1" si="20"/>
        <v>0</v>
      </c>
      <c r="BP27" s="18">
        <f t="shared" ca="1" si="20"/>
        <v>88939103.609999999</v>
      </c>
      <c r="BQ27" s="18">
        <f t="shared" ca="1" si="20"/>
        <v>1210573.78</v>
      </c>
      <c r="BR27" s="18">
        <f t="shared" ca="1" si="20"/>
        <v>25281121.82</v>
      </c>
      <c r="BS27" s="18">
        <f t="shared" ca="1" si="20"/>
        <v>57975005.009999998</v>
      </c>
      <c r="BT27" s="18">
        <f t="shared" ca="1" si="20"/>
        <v>0</v>
      </c>
      <c r="BU27" s="18">
        <f t="shared" ca="1" si="20"/>
        <v>0</v>
      </c>
      <c r="BV27" s="18">
        <f t="shared" ca="1" si="20"/>
        <v>0</v>
      </c>
      <c r="BW27" s="18">
        <f t="shared" ca="1" si="20"/>
        <v>59208.070000000007</v>
      </c>
      <c r="BX27" s="18">
        <f t="shared" ca="1" si="20"/>
        <v>0</v>
      </c>
      <c r="BY27" s="18">
        <f t="shared" ca="1" si="20"/>
        <v>0</v>
      </c>
      <c r="BZ27" s="18">
        <f t="shared" ca="1" si="20"/>
        <v>6376074.6500000004</v>
      </c>
      <c r="CA27" s="18">
        <f t="shared" ca="1" si="21"/>
        <v>305203663.56999999</v>
      </c>
      <c r="CB27" s="18">
        <f t="shared" ca="1" si="21"/>
        <v>468509.08</v>
      </c>
      <c r="CC27" s="18">
        <f t="shared" ca="1" si="21"/>
        <v>36890723.719999999</v>
      </c>
      <c r="CD27" s="18">
        <f t="shared" ca="1" si="21"/>
        <v>0</v>
      </c>
      <c r="CE27" s="18">
        <f t="shared" ca="1" si="21"/>
        <v>0</v>
      </c>
      <c r="CF27" s="18">
        <f t="shared" ca="1" si="21"/>
        <v>204145.35</v>
      </c>
      <c r="CG27" s="18">
        <f t="shared" ca="1" si="21"/>
        <v>1881580.24</v>
      </c>
      <c r="CH27" s="18">
        <f t="shared" ca="1" si="21"/>
        <v>1272836.1499999999</v>
      </c>
      <c r="CI27" s="19">
        <f t="shared" ca="1" si="24"/>
        <v>14740124.929999998</v>
      </c>
      <c r="CJ27" s="18">
        <f t="shared" ref="CJ27:CK46" ca="1" si="27">IFERROR(IF($C$2="Yurtiçi",INDIRECT("'"&amp;$B$2&amp;"'!"&amp;ADDRESS(MATCH($B27,INDIRECT("'"&amp;$B$2&amp;"'!$B$1:$B$1095"),0),MATCH(CJ$5,INDIRECT("'"&amp;$B$2&amp;"'!5:5"),0))),IF($C$2="Yurtdışı",INDIRECT("'"&amp;$B$2&amp;"'!"&amp;ADDRESS(MATCH($B27,INDIRECT("'"&amp;$B$2&amp;"'!$B$1:$B$1095"),0),MATCH(CJ$5,INDIRECT("'"&amp;$B$2&amp;"'!5:5"),0)+1)),INDIRECT("'"&amp;$B$2&amp;"'!"&amp;ADDRESS(MATCH($B27,INDIRECT("'"&amp;$B$2&amp;"'!$B$1:$B$1095"),0),MATCH(CJ$5,INDIRECT("'"&amp;$B$2&amp;"'!5:5"),0)))+INDIRECT("'"&amp;$B$2&amp;"'!"&amp;ADDRESS(MATCH($B27,INDIRECT("'"&amp;$B$2&amp;"'!$B$1:$B$1095"),0),MATCH(CJ$5,INDIRECT("'"&amp;$B$2&amp;"'!5:5"),0)+1)))),0)</f>
        <v>177322.75000000015</v>
      </c>
      <c r="CK27" s="18">
        <f t="shared" ca="1" si="27"/>
        <v>0</v>
      </c>
      <c r="CL27" s="19">
        <f t="shared" ca="1" si="25"/>
        <v>14218429.849999998</v>
      </c>
      <c r="CM27" s="18">
        <f t="shared" ref="CM27:CN46" ca="1" si="28">IFERROR(IF($C$2="Yurtiçi",INDIRECT("'"&amp;$B$2&amp;"'!"&amp;ADDRESS(MATCH($B27,INDIRECT("'"&amp;$B$2&amp;"'!$B$1:$B$1095"),0),MATCH(CM$5,INDIRECT("'"&amp;$B$2&amp;"'!5:5"),0))),IF($C$2="Yurtdışı",INDIRECT("'"&amp;$B$2&amp;"'!"&amp;ADDRESS(MATCH($B27,INDIRECT("'"&amp;$B$2&amp;"'!$B$1:$B$1095"),0),MATCH(CM$5,INDIRECT("'"&amp;$B$2&amp;"'!5:5"),0)+1)),INDIRECT("'"&amp;$B$2&amp;"'!"&amp;ADDRESS(MATCH($B27,INDIRECT("'"&amp;$B$2&amp;"'!$B$1:$B$1095"),0),MATCH(CM$5,INDIRECT("'"&amp;$B$2&amp;"'!5:5"),0)))+INDIRECT("'"&amp;$B$2&amp;"'!"&amp;ADDRESS(MATCH($B27,INDIRECT("'"&amp;$B$2&amp;"'!$B$1:$B$1095"),0),MATCH(CM$5,INDIRECT("'"&amp;$B$2&amp;"'!5:5"),0)+1)))),0)</f>
        <v>0</v>
      </c>
      <c r="CN27" s="18">
        <f t="shared" ca="1" si="28"/>
        <v>14218429.849999998</v>
      </c>
      <c r="CO27" s="19">
        <f t="shared" ca="1" si="26"/>
        <v>344372.33</v>
      </c>
      <c r="CP27" s="18">
        <f t="shared" ca="1" si="22"/>
        <v>0</v>
      </c>
      <c r="CQ27" s="18">
        <f t="shared" ca="1" si="22"/>
        <v>344372.33</v>
      </c>
      <c r="CR27" s="18">
        <f t="shared" ca="1" si="22"/>
        <v>3526867.31</v>
      </c>
      <c r="CS27" s="18">
        <f t="shared" ca="1" si="22"/>
        <v>0</v>
      </c>
      <c r="CT27" s="18">
        <f t="shared" ca="1" si="22"/>
        <v>0</v>
      </c>
      <c r="CU27" s="19">
        <f t="shared" ca="1" si="10"/>
        <v>4073409542.3066907</v>
      </c>
    </row>
    <row r="28" spans="1:99" ht="12.75" customHeight="1">
      <c r="A28" s="57" t="s">
        <v>188</v>
      </c>
      <c r="B28" s="17">
        <v>1031</v>
      </c>
      <c r="C28" s="58" t="s">
        <v>146</v>
      </c>
      <c r="D28" s="19">
        <f t="shared" ca="1" si="23"/>
        <v>107921850.42</v>
      </c>
      <c r="E28" s="18">
        <f t="shared" ca="1" si="17"/>
        <v>651424.38</v>
      </c>
      <c r="F28" s="18">
        <f t="shared" ca="1" si="17"/>
        <v>39076876.710000001</v>
      </c>
      <c r="G28" s="18">
        <f t="shared" ca="1" si="17"/>
        <v>68193549.329999998</v>
      </c>
      <c r="H28" s="18">
        <f t="shared" ca="1" si="17"/>
        <v>0</v>
      </c>
      <c r="I28" s="18">
        <f t="shared" ca="1" si="17"/>
        <v>1883189.91</v>
      </c>
      <c r="J28" s="18">
        <f t="shared" ca="1" si="17"/>
        <v>0</v>
      </c>
      <c r="K28" s="18">
        <f t="shared" ca="1" si="17"/>
        <v>0</v>
      </c>
      <c r="L28" s="18">
        <f t="shared" ca="1" si="17"/>
        <v>0</v>
      </c>
      <c r="M28" s="18">
        <f t="shared" ca="1" si="17"/>
        <v>0</v>
      </c>
      <c r="N28" s="18">
        <f t="shared" ca="1" si="17"/>
        <v>0</v>
      </c>
      <c r="O28" s="18">
        <f t="shared" ca="1" si="17"/>
        <v>3079285.83</v>
      </c>
      <c r="P28" s="18">
        <f t="shared" ca="1" si="17"/>
        <v>0</v>
      </c>
      <c r="Q28" s="18">
        <f t="shared" ca="1" si="17"/>
        <v>0</v>
      </c>
      <c r="R28" s="18">
        <f t="shared" ca="1" si="17"/>
        <v>0</v>
      </c>
      <c r="S28" s="18">
        <f t="shared" ca="1" si="17"/>
        <v>0</v>
      </c>
      <c r="T28" s="18">
        <f t="shared" ca="1" si="1"/>
        <v>0</v>
      </c>
      <c r="U28" s="18">
        <f t="shared" ca="1" si="18"/>
        <v>0</v>
      </c>
      <c r="V28" s="18">
        <f t="shared" ca="1" si="18"/>
        <v>9434827.6199999992</v>
      </c>
      <c r="W28" s="18">
        <f t="shared" ca="1" si="18"/>
        <v>65864886.270000003</v>
      </c>
      <c r="X28" s="18">
        <f t="shared" ca="1" si="18"/>
        <v>0</v>
      </c>
      <c r="Y28" s="18">
        <f t="shared" ca="1" si="18"/>
        <v>342216.16</v>
      </c>
      <c r="Z28" s="18">
        <f t="shared" ca="1" si="18"/>
        <v>4132320.23</v>
      </c>
      <c r="AA28" s="18">
        <f t="shared" ca="1" si="18"/>
        <v>0</v>
      </c>
      <c r="AB28" s="18">
        <f t="shared" ca="1" si="18"/>
        <v>0</v>
      </c>
      <c r="AC28" s="18">
        <f t="shared" ca="1" si="18"/>
        <v>-208018.68</v>
      </c>
      <c r="AD28" s="18">
        <f t="shared" ca="1" si="18"/>
        <v>122057.3</v>
      </c>
      <c r="AE28" s="18">
        <f t="shared" ca="1" si="15"/>
        <v>0</v>
      </c>
      <c r="AF28" s="18">
        <f t="shared" ca="1" si="15"/>
        <v>0</v>
      </c>
      <c r="AG28" s="18">
        <f t="shared" ca="1" si="15"/>
        <v>0</v>
      </c>
      <c r="AH28" s="18">
        <f t="shared" ca="1" si="15"/>
        <v>0</v>
      </c>
      <c r="AI28" s="18">
        <f t="shared" ca="1" si="15"/>
        <v>0</v>
      </c>
      <c r="AJ28" s="18">
        <f t="shared" ca="1" si="15"/>
        <v>126665.61</v>
      </c>
      <c r="AK28" s="18">
        <f t="shared" ca="1" si="15"/>
        <v>0</v>
      </c>
      <c r="AL28" s="18">
        <f t="shared" ca="1" si="15"/>
        <v>0</v>
      </c>
      <c r="AM28" s="18">
        <f t="shared" ca="1" si="15"/>
        <v>71527.55</v>
      </c>
      <c r="AN28" s="18">
        <f t="shared" ca="1" si="15"/>
        <v>0</v>
      </c>
      <c r="AO28" s="18">
        <f t="shared" ca="1" si="15"/>
        <v>0</v>
      </c>
      <c r="AP28" s="18">
        <f t="shared" ca="1" si="15"/>
        <v>379337.68</v>
      </c>
      <c r="AQ28" s="18">
        <f t="shared" ca="1" si="15"/>
        <v>0</v>
      </c>
      <c r="AR28" s="18">
        <f t="shared" ca="1" si="15"/>
        <v>0</v>
      </c>
      <c r="AS28" s="18">
        <f t="shared" ca="1" si="15"/>
        <v>0</v>
      </c>
      <c r="AT28" s="18">
        <f t="shared" ca="1" si="15"/>
        <v>0</v>
      </c>
      <c r="AU28" s="18">
        <f t="shared" ca="1" si="19"/>
        <v>0</v>
      </c>
      <c r="AV28" s="18">
        <f t="shared" ca="1" si="19"/>
        <v>0</v>
      </c>
      <c r="AW28" s="18">
        <f t="shared" ca="1" si="19"/>
        <v>0</v>
      </c>
      <c r="AX28" s="18">
        <f t="shared" ca="1" si="19"/>
        <v>0</v>
      </c>
      <c r="AY28" s="18">
        <f t="shared" ca="1" si="19"/>
        <v>0</v>
      </c>
      <c r="AZ28" s="18">
        <f t="shared" ca="1" si="19"/>
        <v>0</v>
      </c>
      <c r="BA28" s="18">
        <f t="shared" ca="1" si="19"/>
        <v>0</v>
      </c>
      <c r="BB28" s="18">
        <f t="shared" ca="1" si="19"/>
        <v>7191.43</v>
      </c>
      <c r="BC28" s="18">
        <f t="shared" ca="1" si="19"/>
        <v>0</v>
      </c>
      <c r="BD28" s="18">
        <f t="shared" ca="1" si="19"/>
        <v>106990.76</v>
      </c>
      <c r="BE28" s="18">
        <f t="shared" ca="1" si="19"/>
        <v>0</v>
      </c>
      <c r="BF28" s="18">
        <f t="shared" ca="1" si="19"/>
        <v>0</v>
      </c>
      <c r="BG28" s="18">
        <f t="shared" ca="1" si="19"/>
        <v>0</v>
      </c>
      <c r="BH28" s="18">
        <f t="shared" ca="1" si="19"/>
        <v>0</v>
      </c>
      <c r="BI28" s="18">
        <f t="shared" ca="1" si="19"/>
        <v>0</v>
      </c>
      <c r="BJ28" s="18">
        <f t="shared" ca="1" si="19"/>
        <v>0</v>
      </c>
      <c r="BK28" s="18">
        <f t="shared" ca="1" si="20"/>
        <v>0</v>
      </c>
      <c r="BL28" s="18">
        <f t="shared" ca="1" si="20"/>
        <v>0</v>
      </c>
      <c r="BM28" s="18">
        <f t="shared" ca="1" si="20"/>
        <v>0</v>
      </c>
      <c r="BN28" s="18">
        <f t="shared" ca="1" si="20"/>
        <v>2324578.0499999998</v>
      </c>
      <c r="BO28" s="18">
        <f t="shared" ca="1" si="20"/>
        <v>0</v>
      </c>
      <c r="BP28" s="18">
        <f t="shared" ca="1" si="20"/>
        <v>912415.36</v>
      </c>
      <c r="BQ28" s="18">
        <f t="shared" ca="1" si="20"/>
        <v>3193.43</v>
      </c>
      <c r="BR28" s="18">
        <f t="shared" ca="1" si="20"/>
        <v>3386039.27</v>
      </c>
      <c r="BS28" s="18">
        <f t="shared" ca="1" si="20"/>
        <v>927111.84</v>
      </c>
      <c r="BT28" s="18">
        <f t="shared" ca="1" si="20"/>
        <v>0</v>
      </c>
      <c r="BU28" s="18">
        <f t="shared" ca="1" si="20"/>
        <v>0</v>
      </c>
      <c r="BV28" s="18">
        <f t="shared" ca="1" si="20"/>
        <v>0</v>
      </c>
      <c r="BW28" s="18">
        <f t="shared" ca="1" si="20"/>
        <v>0</v>
      </c>
      <c r="BX28" s="18">
        <f t="shared" ca="1" si="20"/>
        <v>0</v>
      </c>
      <c r="BY28" s="18">
        <f t="shared" ca="1" si="20"/>
        <v>0</v>
      </c>
      <c r="BZ28" s="18">
        <f t="shared" ca="1" si="20"/>
        <v>0</v>
      </c>
      <c r="CA28" s="18">
        <f t="shared" ca="1" si="21"/>
        <v>0</v>
      </c>
      <c r="CB28" s="18">
        <f t="shared" ca="1" si="21"/>
        <v>0</v>
      </c>
      <c r="CC28" s="18">
        <f t="shared" ca="1" si="21"/>
        <v>0</v>
      </c>
      <c r="CD28" s="18">
        <f t="shared" ca="1" si="21"/>
        <v>0</v>
      </c>
      <c r="CE28" s="18">
        <f t="shared" ca="1" si="21"/>
        <v>0</v>
      </c>
      <c r="CF28" s="18">
        <f t="shared" ca="1" si="21"/>
        <v>0</v>
      </c>
      <c r="CG28" s="18">
        <f t="shared" ca="1" si="21"/>
        <v>0</v>
      </c>
      <c r="CH28" s="18">
        <f t="shared" ca="1" si="21"/>
        <v>0</v>
      </c>
      <c r="CI28" s="19">
        <f t="shared" ca="1" si="24"/>
        <v>0</v>
      </c>
      <c r="CJ28" s="18">
        <f t="shared" ca="1" si="27"/>
        <v>0</v>
      </c>
      <c r="CK28" s="18">
        <f t="shared" ca="1" si="27"/>
        <v>0</v>
      </c>
      <c r="CL28" s="19">
        <f t="shared" ca="1" si="25"/>
        <v>0</v>
      </c>
      <c r="CM28" s="18">
        <f t="shared" ca="1" si="28"/>
        <v>0</v>
      </c>
      <c r="CN28" s="18">
        <f t="shared" ca="1" si="28"/>
        <v>0</v>
      </c>
      <c r="CO28" s="19">
        <f t="shared" ca="1" si="26"/>
        <v>0</v>
      </c>
      <c r="CP28" s="18">
        <f t="shared" ca="1" si="22"/>
        <v>0</v>
      </c>
      <c r="CQ28" s="18">
        <f t="shared" ca="1" si="22"/>
        <v>0</v>
      </c>
      <c r="CR28" s="18">
        <f t="shared" ca="1" si="22"/>
        <v>225565.72</v>
      </c>
      <c r="CS28" s="18">
        <f t="shared" ca="1" si="22"/>
        <v>0</v>
      </c>
      <c r="CT28" s="18">
        <f t="shared" ca="1" si="22"/>
        <v>0</v>
      </c>
      <c r="CU28" s="19">
        <f t="shared" ca="1" si="10"/>
        <v>201043231.76000002</v>
      </c>
    </row>
    <row r="29" spans="1:99" ht="12.75" customHeight="1">
      <c r="A29" s="57" t="s">
        <v>190</v>
      </c>
      <c r="B29" s="17">
        <v>1032</v>
      </c>
      <c r="C29" s="58" t="s">
        <v>146</v>
      </c>
      <c r="D29" s="19">
        <f t="shared" ca="1" si="23"/>
        <v>362664477.4242</v>
      </c>
      <c r="E29" s="18">
        <f t="shared" ca="1" si="17"/>
        <v>30814471.075484235</v>
      </c>
      <c r="F29" s="18">
        <f t="shared" ca="1" si="17"/>
        <v>197229150.71307656</v>
      </c>
      <c r="G29" s="18">
        <f t="shared" ca="1" si="17"/>
        <v>134620855.63563919</v>
      </c>
      <c r="H29" s="18">
        <f t="shared" ca="1" si="17"/>
        <v>122842334.78839999</v>
      </c>
      <c r="I29" s="18">
        <f t="shared" ca="1" si="17"/>
        <v>130441619.3</v>
      </c>
      <c r="J29" s="18">
        <f t="shared" ca="1" si="17"/>
        <v>298024.66000000003</v>
      </c>
      <c r="K29" s="18">
        <f t="shared" ca="1" si="17"/>
        <v>0</v>
      </c>
      <c r="L29" s="18">
        <f t="shared" ca="1" si="17"/>
        <v>0</v>
      </c>
      <c r="M29" s="18">
        <f t="shared" ca="1" si="17"/>
        <v>1888431.75</v>
      </c>
      <c r="N29" s="18">
        <f t="shared" ca="1" si="17"/>
        <v>0</v>
      </c>
      <c r="O29" s="18">
        <f t="shared" ca="1" si="17"/>
        <v>110643209.94760001</v>
      </c>
      <c r="P29" s="18">
        <f t="shared" ca="1" si="17"/>
        <v>0</v>
      </c>
      <c r="Q29" s="18">
        <f t="shared" ca="1" si="17"/>
        <v>32570516.752700001</v>
      </c>
      <c r="R29" s="18">
        <f t="shared" ca="1" si="17"/>
        <v>0</v>
      </c>
      <c r="S29" s="18">
        <f t="shared" ca="1" si="17"/>
        <v>0</v>
      </c>
      <c r="T29" s="18">
        <f t="shared" ca="1" si="1"/>
        <v>1610322397.0099998</v>
      </c>
      <c r="U29" s="18">
        <f t="shared" ca="1" si="18"/>
        <v>121743.1529</v>
      </c>
      <c r="V29" s="18">
        <f t="shared" ca="1" si="18"/>
        <v>699250199.92000008</v>
      </c>
      <c r="W29" s="18">
        <f t="shared" ca="1" si="18"/>
        <v>653423001.55999994</v>
      </c>
      <c r="X29" s="18">
        <f t="shared" ca="1" si="18"/>
        <v>94278.51</v>
      </c>
      <c r="Y29" s="18">
        <f t="shared" ca="1" si="18"/>
        <v>49321710.285499997</v>
      </c>
      <c r="Z29" s="18">
        <f t="shared" ca="1" si="18"/>
        <v>82485539.2227</v>
      </c>
      <c r="AA29" s="18">
        <f t="shared" ca="1" si="18"/>
        <v>787.5</v>
      </c>
      <c r="AB29" s="18">
        <f t="shared" ca="1" si="18"/>
        <v>0</v>
      </c>
      <c r="AC29" s="18">
        <f t="shared" ca="1" si="18"/>
        <v>3043202.1507999999</v>
      </c>
      <c r="AD29" s="18">
        <f t="shared" ca="1" si="18"/>
        <v>28157787.679299999</v>
      </c>
      <c r="AE29" s="18">
        <f t="shared" ca="1" si="15"/>
        <v>0</v>
      </c>
      <c r="AF29" s="18">
        <f t="shared" ca="1" si="15"/>
        <v>6112957.8300000001</v>
      </c>
      <c r="AG29" s="18">
        <f t="shared" ca="1" si="15"/>
        <v>1926831.1577999999</v>
      </c>
      <c r="AH29" s="18">
        <f t="shared" ca="1" si="15"/>
        <v>15937438.279200001</v>
      </c>
      <c r="AI29" s="18">
        <f t="shared" ca="1" si="15"/>
        <v>1733490.5813</v>
      </c>
      <c r="AJ29" s="18">
        <f t="shared" ca="1" si="15"/>
        <v>409063.81</v>
      </c>
      <c r="AK29" s="18">
        <f t="shared" ca="1" si="15"/>
        <v>29858.86</v>
      </c>
      <c r="AL29" s="18">
        <f t="shared" ca="1" si="15"/>
        <v>0</v>
      </c>
      <c r="AM29" s="18">
        <f t="shared" ca="1" si="15"/>
        <v>712184.36750000005</v>
      </c>
      <c r="AN29" s="18">
        <f t="shared" ca="1" si="15"/>
        <v>611986.25</v>
      </c>
      <c r="AO29" s="18">
        <f t="shared" ca="1" si="15"/>
        <v>0</v>
      </c>
      <c r="AP29" s="18">
        <f t="shared" ca="1" si="15"/>
        <v>777079.10270000005</v>
      </c>
      <c r="AQ29" s="18">
        <f t="shared" ca="1" si="15"/>
        <v>0</v>
      </c>
      <c r="AR29" s="18">
        <f t="shared" ca="1" si="15"/>
        <v>0</v>
      </c>
      <c r="AS29" s="18">
        <f t="shared" ca="1" si="15"/>
        <v>0</v>
      </c>
      <c r="AT29" s="18">
        <f t="shared" ca="1" si="15"/>
        <v>917118198.73290002</v>
      </c>
      <c r="AU29" s="18">
        <f t="shared" ca="1" si="19"/>
        <v>51324239.446000002</v>
      </c>
      <c r="AV29" s="18">
        <f t="shared" ca="1" si="19"/>
        <v>94014975.437700003</v>
      </c>
      <c r="AW29" s="18">
        <f t="shared" ca="1" si="19"/>
        <v>0</v>
      </c>
      <c r="AX29" s="18">
        <f t="shared" ca="1" si="19"/>
        <v>45025835.189099997</v>
      </c>
      <c r="AY29" s="18">
        <f t="shared" ca="1" si="19"/>
        <v>0</v>
      </c>
      <c r="AZ29" s="18">
        <f t="shared" ca="1" si="19"/>
        <v>0</v>
      </c>
      <c r="BA29" s="18">
        <f t="shared" ca="1" si="19"/>
        <v>0</v>
      </c>
      <c r="BB29" s="18">
        <f t="shared" ca="1" si="19"/>
        <v>0</v>
      </c>
      <c r="BC29" s="18">
        <f t="shared" ca="1" si="19"/>
        <v>0</v>
      </c>
      <c r="BD29" s="18">
        <f t="shared" ca="1" si="19"/>
        <v>15269756.507999998</v>
      </c>
      <c r="BE29" s="18">
        <f t="shared" ca="1" si="19"/>
        <v>0</v>
      </c>
      <c r="BF29" s="18">
        <f t="shared" ca="1" si="19"/>
        <v>0</v>
      </c>
      <c r="BG29" s="18">
        <f t="shared" ca="1" si="19"/>
        <v>0</v>
      </c>
      <c r="BH29" s="18">
        <f t="shared" ca="1" si="19"/>
        <v>0</v>
      </c>
      <c r="BI29" s="18">
        <f t="shared" ca="1" si="19"/>
        <v>0</v>
      </c>
      <c r="BJ29" s="18">
        <f t="shared" ca="1" si="19"/>
        <v>0</v>
      </c>
      <c r="BK29" s="18">
        <f t="shared" ca="1" si="20"/>
        <v>0</v>
      </c>
      <c r="BL29" s="18">
        <f t="shared" ca="1" si="20"/>
        <v>0</v>
      </c>
      <c r="BM29" s="18">
        <f t="shared" ca="1" si="20"/>
        <v>0</v>
      </c>
      <c r="BN29" s="18">
        <f t="shared" ca="1" si="20"/>
        <v>177357867.33070001</v>
      </c>
      <c r="BO29" s="18">
        <f t="shared" ca="1" si="20"/>
        <v>0</v>
      </c>
      <c r="BP29" s="18">
        <f t="shared" ca="1" si="20"/>
        <v>125587056.6067</v>
      </c>
      <c r="BQ29" s="18">
        <f t="shared" ca="1" si="20"/>
        <v>10922122.370000001</v>
      </c>
      <c r="BR29" s="18">
        <f t="shared" ca="1" si="20"/>
        <v>126756122.79149999</v>
      </c>
      <c r="BS29" s="18">
        <f t="shared" ca="1" si="20"/>
        <v>126093022.3796</v>
      </c>
      <c r="BT29" s="18">
        <f t="shared" ca="1" si="20"/>
        <v>0</v>
      </c>
      <c r="BU29" s="18">
        <f t="shared" ca="1" si="20"/>
        <v>0</v>
      </c>
      <c r="BV29" s="18">
        <f t="shared" ca="1" si="20"/>
        <v>4575274.4670000002</v>
      </c>
      <c r="BW29" s="18">
        <f t="shared" ca="1" si="20"/>
        <v>67805.429999999993</v>
      </c>
      <c r="BX29" s="18">
        <f t="shared" ca="1" si="20"/>
        <v>0</v>
      </c>
      <c r="BY29" s="18">
        <f t="shared" ca="1" si="20"/>
        <v>0</v>
      </c>
      <c r="BZ29" s="18">
        <f t="shared" ca="1" si="20"/>
        <v>5285084.3599999994</v>
      </c>
      <c r="CA29" s="18">
        <f t="shared" ca="1" si="21"/>
        <v>587455088.26999998</v>
      </c>
      <c r="CB29" s="18">
        <f t="shared" ca="1" si="21"/>
        <v>343804.97</v>
      </c>
      <c r="CC29" s="18">
        <f t="shared" ca="1" si="21"/>
        <v>6447935.8600000003</v>
      </c>
      <c r="CD29" s="18">
        <f t="shared" ca="1" si="21"/>
        <v>0</v>
      </c>
      <c r="CE29" s="18">
        <f t="shared" ca="1" si="21"/>
        <v>298020.09000000003</v>
      </c>
      <c r="CF29" s="18">
        <f t="shared" ca="1" si="21"/>
        <v>21917688.670000002</v>
      </c>
      <c r="CG29" s="18">
        <f t="shared" ca="1" si="21"/>
        <v>2337694.9500000002</v>
      </c>
      <c r="CH29" s="18">
        <f t="shared" ca="1" si="21"/>
        <v>0</v>
      </c>
      <c r="CI29" s="19">
        <f t="shared" ca="1" si="24"/>
        <v>91607390.479999989</v>
      </c>
      <c r="CJ29" s="18">
        <f t="shared" ca="1" si="27"/>
        <v>652783.5</v>
      </c>
      <c r="CK29" s="18">
        <f t="shared" ca="1" si="27"/>
        <v>5527.26</v>
      </c>
      <c r="CL29" s="19">
        <f t="shared" ca="1" si="25"/>
        <v>54108681.359999999</v>
      </c>
      <c r="CM29" s="18">
        <f t="shared" ca="1" si="28"/>
        <v>1413367.37</v>
      </c>
      <c r="CN29" s="18">
        <f t="shared" ca="1" si="28"/>
        <v>52695313.990000002</v>
      </c>
      <c r="CO29" s="19">
        <f t="shared" ca="1" si="26"/>
        <v>36840398.359999999</v>
      </c>
      <c r="CP29" s="18">
        <f t="shared" ca="1" si="22"/>
        <v>7799404.5700000003</v>
      </c>
      <c r="CQ29" s="18">
        <f t="shared" ca="1" si="22"/>
        <v>29040993.789999999</v>
      </c>
      <c r="CR29" s="18">
        <f t="shared" ca="1" si="22"/>
        <v>1626797.55</v>
      </c>
      <c r="CS29" s="18">
        <f t="shared" ca="1" si="22"/>
        <v>0</v>
      </c>
      <c r="CT29" s="18">
        <f t="shared" ca="1" si="22"/>
        <v>0</v>
      </c>
      <c r="CU29" s="19">
        <f t="shared" ca="1" si="10"/>
        <v>6327251933.7418003</v>
      </c>
    </row>
    <row r="30" spans="1:99" ht="12.75" customHeight="1">
      <c r="A30" s="57" t="s">
        <v>192</v>
      </c>
      <c r="B30" s="17">
        <v>1034</v>
      </c>
      <c r="C30" s="58" t="s">
        <v>146</v>
      </c>
      <c r="D30" s="19">
        <f t="shared" ca="1" si="23"/>
        <v>8725269.9700000845</v>
      </c>
      <c r="E30" s="18">
        <f t="shared" ca="1" si="17"/>
        <v>2869167.2600000282</v>
      </c>
      <c r="F30" s="18">
        <f t="shared" ca="1" si="17"/>
        <v>3720122.1100000278</v>
      </c>
      <c r="G30" s="18">
        <f t="shared" ca="1" si="17"/>
        <v>2135980.6000000276</v>
      </c>
      <c r="H30" s="18">
        <f t="shared" ca="1" si="17"/>
        <v>543789.37</v>
      </c>
      <c r="I30" s="18">
        <f t="shared" ca="1" si="17"/>
        <v>7007218.8000000184</v>
      </c>
      <c r="J30" s="18">
        <f t="shared" ca="1" si="17"/>
        <v>0</v>
      </c>
      <c r="K30" s="18">
        <f t="shared" ca="1" si="17"/>
        <v>0</v>
      </c>
      <c r="L30" s="18">
        <f t="shared" ca="1" si="17"/>
        <v>0</v>
      </c>
      <c r="M30" s="18">
        <f t="shared" ca="1" si="17"/>
        <v>0</v>
      </c>
      <c r="N30" s="18">
        <f t="shared" ca="1" si="17"/>
        <v>0</v>
      </c>
      <c r="O30" s="18">
        <f t="shared" ca="1" si="17"/>
        <v>3668110.7400000012</v>
      </c>
      <c r="P30" s="18">
        <f t="shared" ca="1" si="17"/>
        <v>0</v>
      </c>
      <c r="Q30" s="18">
        <f t="shared" ca="1" si="17"/>
        <v>67056.12</v>
      </c>
      <c r="R30" s="18">
        <f t="shared" ca="1" si="17"/>
        <v>0</v>
      </c>
      <c r="S30" s="18">
        <f t="shared" ca="1" si="17"/>
        <v>0</v>
      </c>
      <c r="T30" s="18">
        <f t="shared" ca="1" si="1"/>
        <v>200803199.24000853</v>
      </c>
      <c r="U30" s="18">
        <f t="shared" ca="1" si="18"/>
        <v>3089342.6999999993</v>
      </c>
      <c r="V30" s="18">
        <f t="shared" ca="1" si="18"/>
        <v>79854478.309990838</v>
      </c>
      <c r="W30" s="18">
        <f t="shared" ca="1" si="18"/>
        <v>18732597.769999992</v>
      </c>
      <c r="X30" s="18">
        <f t="shared" ca="1" si="18"/>
        <v>0</v>
      </c>
      <c r="Y30" s="18">
        <f t="shared" ca="1" si="18"/>
        <v>3446484.3100000126</v>
      </c>
      <c r="Z30" s="18">
        <f t="shared" ca="1" si="18"/>
        <v>6336834.5399998277</v>
      </c>
      <c r="AA30" s="18">
        <f t="shared" ca="1" si="18"/>
        <v>0</v>
      </c>
      <c r="AB30" s="18">
        <f t="shared" ca="1" si="18"/>
        <v>0</v>
      </c>
      <c r="AC30" s="18">
        <f t="shared" ca="1" si="18"/>
        <v>334203.27000000031</v>
      </c>
      <c r="AD30" s="18">
        <f t="shared" ca="1" si="18"/>
        <v>1439185.9600000344</v>
      </c>
      <c r="AE30" s="18">
        <f t="shared" ca="1" si="15"/>
        <v>0</v>
      </c>
      <c r="AF30" s="18">
        <f t="shared" ca="1" si="15"/>
        <v>42812</v>
      </c>
      <c r="AG30" s="18">
        <f t="shared" ca="1" si="15"/>
        <v>0</v>
      </c>
      <c r="AH30" s="18">
        <f t="shared" ca="1" si="15"/>
        <v>0</v>
      </c>
      <c r="AI30" s="18">
        <f t="shared" ca="1" si="15"/>
        <v>0</v>
      </c>
      <c r="AJ30" s="18">
        <f t="shared" ca="1" si="15"/>
        <v>1462</v>
      </c>
      <c r="AK30" s="18">
        <f t="shared" ca="1" si="15"/>
        <v>140049.1</v>
      </c>
      <c r="AL30" s="18">
        <f t="shared" ca="1" si="15"/>
        <v>0</v>
      </c>
      <c r="AM30" s="18">
        <f t="shared" ca="1" si="15"/>
        <v>1428.57</v>
      </c>
      <c r="AN30" s="18">
        <f t="shared" ca="1" si="15"/>
        <v>0</v>
      </c>
      <c r="AO30" s="18">
        <f t="shared" ca="1" si="15"/>
        <v>0</v>
      </c>
      <c r="AP30" s="18">
        <f t="shared" ca="1" si="15"/>
        <v>7046711.2099996628</v>
      </c>
      <c r="AQ30" s="18">
        <f t="shared" ca="1" si="15"/>
        <v>0</v>
      </c>
      <c r="AR30" s="18">
        <f t="shared" ca="1" si="15"/>
        <v>0</v>
      </c>
      <c r="AS30" s="18">
        <f t="shared" ca="1" si="15"/>
        <v>0</v>
      </c>
      <c r="AT30" s="18">
        <f t="shared" ca="1" si="15"/>
        <v>19815382.720000006</v>
      </c>
      <c r="AU30" s="18">
        <f t="shared" ca="1" si="19"/>
        <v>2426086.2199999979</v>
      </c>
      <c r="AV30" s="18">
        <f t="shared" ca="1" si="19"/>
        <v>3264905.4899999951</v>
      </c>
      <c r="AW30" s="18">
        <f t="shared" ca="1" si="19"/>
        <v>0</v>
      </c>
      <c r="AX30" s="18">
        <f t="shared" ca="1" si="19"/>
        <v>788677.95999999857</v>
      </c>
      <c r="AY30" s="18">
        <f t="shared" ca="1" si="19"/>
        <v>0</v>
      </c>
      <c r="AZ30" s="18">
        <f t="shared" ca="1" si="19"/>
        <v>0</v>
      </c>
      <c r="BA30" s="18">
        <f t="shared" ca="1" si="19"/>
        <v>0</v>
      </c>
      <c r="BB30" s="18">
        <f t="shared" ca="1" si="19"/>
        <v>0</v>
      </c>
      <c r="BC30" s="18">
        <f t="shared" ca="1" si="19"/>
        <v>0</v>
      </c>
      <c r="BD30" s="18">
        <f t="shared" ca="1" si="19"/>
        <v>58888096.329997465</v>
      </c>
      <c r="BE30" s="18">
        <f t="shared" ca="1" si="19"/>
        <v>0</v>
      </c>
      <c r="BF30" s="18">
        <f t="shared" ca="1" si="19"/>
        <v>0</v>
      </c>
      <c r="BG30" s="18">
        <f t="shared" ca="1" si="19"/>
        <v>0</v>
      </c>
      <c r="BH30" s="18">
        <f t="shared" ca="1" si="19"/>
        <v>0</v>
      </c>
      <c r="BI30" s="18">
        <f t="shared" ca="1" si="19"/>
        <v>0</v>
      </c>
      <c r="BJ30" s="18">
        <f t="shared" ca="1" si="19"/>
        <v>0</v>
      </c>
      <c r="BK30" s="18">
        <f t="shared" ca="1" si="20"/>
        <v>0</v>
      </c>
      <c r="BL30" s="18">
        <f t="shared" ca="1" si="20"/>
        <v>0</v>
      </c>
      <c r="BM30" s="18">
        <f t="shared" ca="1" si="20"/>
        <v>0</v>
      </c>
      <c r="BN30" s="18">
        <f t="shared" ca="1" si="20"/>
        <v>5866591.7999997232</v>
      </c>
      <c r="BO30" s="18">
        <f t="shared" ca="1" si="20"/>
        <v>0</v>
      </c>
      <c r="BP30" s="18">
        <f t="shared" ca="1" si="20"/>
        <v>2944773.78</v>
      </c>
      <c r="BQ30" s="18">
        <f t="shared" ca="1" si="20"/>
        <v>95588.54</v>
      </c>
      <c r="BR30" s="18">
        <f t="shared" ca="1" si="20"/>
        <v>6059459.8299999991</v>
      </c>
      <c r="BS30" s="18">
        <f t="shared" ca="1" si="20"/>
        <v>-483231.93000000063</v>
      </c>
      <c r="BT30" s="18">
        <f t="shared" ca="1" si="20"/>
        <v>0</v>
      </c>
      <c r="BU30" s="18">
        <f t="shared" ca="1" si="20"/>
        <v>0</v>
      </c>
      <c r="BV30" s="18">
        <f t="shared" ca="1" si="20"/>
        <v>363018.63</v>
      </c>
      <c r="BW30" s="18">
        <f t="shared" ca="1" si="20"/>
        <v>0</v>
      </c>
      <c r="BX30" s="18">
        <f t="shared" ca="1" si="20"/>
        <v>0</v>
      </c>
      <c r="BY30" s="18">
        <f t="shared" ca="1" si="20"/>
        <v>0</v>
      </c>
      <c r="BZ30" s="18">
        <f t="shared" ca="1" si="20"/>
        <v>29511647.04999996</v>
      </c>
      <c r="CA30" s="18">
        <f t="shared" ca="1" si="21"/>
        <v>0</v>
      </c>
      <c r="CB30" s="18">
        <f t="shared" ca="1" si="21"/>
        <v>0</v>
      </c>
      <c r="CC30" s="18">
        <f t="shared" ca="1" si="21"/>
        <v>0</v>
      </c>
      <c r="CD30" s="18">
        <f t="shared" ca="1" si="21"/>
        <v>0</v>
      </c>
      <c r="CE30" s="18">
        <f t="shared" ca="1" si="21"/>
        <v>0</v>
      </c>
      <c r="CF30" s="18">
        <f t="shared" ca="1" si="21"/>
        <v>0</v>
      </c>
      <c r="CG30" s="18">
        <f t="shared" ca="1" si="21"/>
        <v>0</v>
      </c>
      <c r="CH30" s="18">
        <f t="shared" ca="1" si="21"/>
        <v>0</v>
      </c>
      <c r="CI30" s="19">
        <f t="shared" ca="1" si="24"/>
        <v>-274646.82</v>
      </c>
      <c r="CJ30" s="18">
        <f t="shared" ca="1" si="27"/>
        <v>0</v>
      </c>
      <c r="CK30" s="18">
        <f t="shared" ca="1" si="27"/>
        <v>0</v>
      </c>
      <c r="CL30" s="19">
        <f t="shared" ca="1" si="25"/>
        <v>51568</v>
      </c>
      <c r="CM30" s="18">
        <f t="shared" ca="1" si="28"/>
        <v>0</v>
      </c>
      <c r="CN30" s="18">
        <f t="shared" ca="1" si="28"/>
        <v>51568</v>
      </c>
      <c r="CO30" s="19">
        <f t="shared" ca="1" si="26"/>
        <v>-326214.82</v>
      </c>
      <c r="CP30" s="18">
        <f t="shared" ca="1" si="22"/>
        <v>0</v>
      </c>
      <c r="CQ30" s="18">
        <f t="shared" ca="1" si="22"/>
        <v>-326214.82</v>
      </c>
      <c r="CR30" s="18">
        <f t="shared" ca="1" si="22"/>
        <v>0</v>
      </c>
      <c r="CS30" s="18">
        <f t="shared" ca="1" si="22"/>
        <v>0</v>
      </c>
      <c r="CT30" s="18">
        <f t="shared" ca="1" si="22"/>
        <v>0</v>
      </c>
      <c r="CU30" s="19">
        <f t="shared" ca="1" si="10"/>
        <v>470546583.57999611</v>
      </c>
    </row>
    <row r="31" spans="1:99" ht="12.75" customHeight="1">
      <c r="A31" s="57" t="s">
        <v>194</v>
      </c>
      <c r="B31" s="17">
        <v>1035</v>
      </c>
      <c r="C31" s="58" t="s">
        <v>146</v>
      </c>
      <c r="D31" s="19">
        <f t="shared" ca="1" si="23"/>
        <v>268461392.89271599</v>
      </c>
      <c r="E31" s="18">
        <f t="shared" ca="1" si="17"/>
        <v>12108852.12988</v>
      </c>
      <c r="F31" s="18">
        <f t="shared" ca="1" si="17"/>
        <v>61448881.326914005</v>
      </c>
      <c r="G31" s="18">
        <f t="shared" ca="1" si="17"/>
        <v>194903659.435922</v>
      </c>
      <c r="H31" s="18">
        <f t="shared" ca="1" si="17"/>
        <v>17952419.700231001</v>
      </c>
      <c r="I31" s="18">
        <f t="shared" ca="1" si="17"/>
        <v>42466911.57</v>
      </c>
      <c r="J31" s="18">
        <f t="shared" ca="1" si="17"/>
        <v>0</v>
      </c>
      <c r="K31" s="18">
        <f t="shared" ca="1" si="17"/>
        <v>2575582.0700000003</v>
      </c>
      <c r="L31" s="18">
        <f t="shared" ca="1" si="17"/>
        <v>0</v>
      </c>
      <c r="M31" s="18">
        <f t="shared" ca="1" si="17"/>
        <v>0</v>
      </c>
      <c r="N31" s="18">
        <f t="shared" ca="1" si="17"/>
        <v>0</v>
      </c>
      <c r="O31" s="18">
        <f t="shared" ca="1" si="17"/>
        <v>76555291.719999999</v>
      </c>
      <c r="P31" s="18">
        <f t="shared" ca="1" si="17"/>
        <v>0</v>
      </c>
      <c r="Q31" s="18">
        <f t="shared" ca="1" si="17"/>
        <v>34739916.079999998</v>
      </c>
      <c r="R31" s="18">
        <f t="shared" ca="1" si="17"/>
        <v>0</v>
      </c>
      <c r="S31" s="18">
        <f t="shared" ca="1" si="17"/>
        <v>0</v>
      </c>
      <c r="T31" s="18">
        <f t="shared" ca="1" si="1"/>
        <v>2399598801.2175236</v>
      </c>
      <c r="U31" s="18">
        <f t="shared" ca="1" si="18"/>
        <v>12416452.129774</v>
      </c>
      <c r="V31" s="18">
        <f t="shared" ca="1" si="18"/>
        <v>455176821.92000002</v>
      </c>
      <c r="W31" s="18">
        <f t="shared" ca="1" si="18"/>
        <v>1811231953.6600001</v>
      </c>
      <c r="X31" s="18">
        <f t="shared" ca="1" si="18"/>
        <v>928309.39</v>
      </c>
      <c r="Y31" s="18">
        <f t="shared" ca="1" si="18"/>
        <v>38611795.710000008</v>
      </c>
      <c r="Z31" s="18">
        <f t="shared" ca="1" si="18"/>
        <v>10332939.580000002</v>
      </c>
      <c r="AA31" s="18">
        <f t="shared" ca="1" si="18"/>
        <v>0</v>
      </c>
      <c r="AB31" s="18">
        <f t="shared" ca="1" si="18"/>
        <v>0</v>
      </c>
      <c r="AC31" s="18">
        <f t="shared" ca="1" si="18"/>
        <v>5441987.8799999999</v>
      </c>
      <c r="AD31" s="18">
        <f t="shared" ca="1" si="18"/>
        <v>32190645.820097998</v>
      </c>
      <c r="AE31" s="18">
        <f t="shared" ca="1" si="15"/>
        <v>0</v>
      </c>
      <c r="AF31" s="18">
        <f t="shared" ca="1" si="15"/>
        <v>3988718.62</v>
      </c>
      <c r="AG31" s="18">
        <f t="shared" ca="1" si="15"/>
        <v>0</v>
      </c>
      <c r="AH31" s="18">
        <f t="shared" ca="1" si="15"/>
        <v>0</v>
      </c>
      <c r="AI31" s="18">
        <f t="shared" ca="1" si="15"/>
        <v>0</v>
      </c>
      <c r="AJ31" s="18">
        <f t="shared" ca="1" si="15"/>
        <v>653297.23</v>
      </c>
      <c r="AK31" s="18">
        <f t="shared" ca="1" si="15"/>
        <v>3534647.79</v>
      </c>
      <c r="AL31" s="18">
        <f t="shared" ca="1" si="15"/>
        <v>0</v>
      </c>
      <c r="AM31" s="18">
        <f t="shared" ca="1" si="15"/>
        <v>25670289.379999995</v>
      </c>
      <c r="AN31" s="18">
        <f t="shared" ca="1" si="15"/>
        <v>82000</v>
      </c>
      <c r="AO31" s="18">
        <f t="shared" ca="1" si="15"/>
        <v>171493.97999999998</v>
      </c>
      <c r="AP31" s="18">
        <f t="shared" ca="1" si="15"/>
        <v>877824.14000000013</v>
      </c>
      <c r="AQ31" s="18">
        <f t="shared" ca="1" si="15"/>
        <v>0</v>
      </c>
      <c r="AR31" s="18">
        <f t="shared" ca="1" si="15"/>
        <v>0</v>
      </c>
      <c r="AS31" s="18">
        <f t="shared" ca="1" si="15"/>
        <v>0</v>
      </c>
      <c r="AT31" s="18">
        <f t="shared" ca="1" si="15"/>
        <v>461914358.75953996</v>
      </c>
      <c r="AU31" s="18">
        <f t="shared" ca="1" si="19"/>
        <v>21959473.010543</v>
      </c>
      <c r="AV31" s="18">
        <f t="shared" ca="1" si="19"/>
        <v>20411403.140542995</v>
      </c>
      <c r="AW31" s="18">
        <f t="shared" ca="1" si="19"/>
        <v>0</v>
      </c>
      <c r="AX31" s="18">
        <f t="shared" ca="1" si="19"/>
        <v>21194402.820542999</v>
      </c>
      <c r="AY31" s="18">
        <f t="shared" ca="1" si="19"/>
        <v>0</v>
      </c>
      <c r="AZ31" s="18">
        <f t="shared" ca="1" si="19"/>
        <v>0</v>
      </c>
      <c r="BA31" s="18">
        <f t="shared" ca="1" si="19"/>
        <v>0</v>
      </c>
      <c r="BB31" s="18">
        <f t="shared" ca="1" si="19"/>
        <v>0</v>
      </c>
      <c r="BC31" s="18">
        <f t="shared" ca="1" si="19"/>
        <v>0</v>
      </c>
      <c r="BD31" s="18">
        <f t="shared" ca="1" si="19"/>
        <v>17827344.269999996</v>
      </c>
      <c r="BE31" s="18">
        <f t="shared" ca="1" si="19"/>
        <v>0</v>
      </c>
      <c r="BF31" s="18">
        <f t="shared" ca="1" si="19"/>
        <v>0</v>
      </c>
      <c r="BG31" s="18">
        <f t="shared" ca="1" si="19"/>
        <v>0</v>
      </c>
      <c r="BH31" s="18">
        <f t="shared" ca="1" si="19"/>
        <v>0</v>
      </c>
      <c r="BI31" s="18">
        <f t="shared" ca="1" si="19"/>
        <v>0</v>
      </c>
      <c r="BJ31" s="18">
        <f t="shared" ca="1" si="19"/>
        <v>0</v>
      </c>
      <c r="BK31" s="18">
        <f t="shared" ca="1" si="20"/>
        <v>0</v>
      </c>
      <c r="BL31" s="18">
        <f t="shared" ca="1" si="20"/>
        <v>467885.17</v>
      </c>
      <c r="BM31" s="18">
        <f t="shared" ca="1" si="20"/>
        <v>0</v>
      </c>
      <c r="BN31" s="18">
        <f t="shared" ca="1" si="20"/>
        <v>210977483.97</v>
      </c>
      <c r="BO31" s="18">
        <f t="shared" ca="1" si="20"/>
        <v>0</v>
      </c>
      <c r="BP31" s="18">
        <f t="shared" ca="1" si="20"/>
        <v>83067922.5</v>
      </c>
      <c r="BQ31" s="18">
        <f t="shared" ca="1" si="20"/>
        <v>27505312.109999999</v>
      </c>
      <c r="BR31" s="18">
        <f t="shared" ca="1" si="20"/>
        <v>61036175.139014997</v>
      </c>
      <c r="BS31" s="18">
        <f t="shared" ca="1" si="20"/>
        <v>32240563.130000003</v>
      </c>
      <c r="BT31" s="18">
        <f t="shared" ca="1" si="20"/>
        <v>0</v>
      </c>
      <c r="BU31" s="18">
        <f t="shared" ca="1" si="20"/>
        <v>0</v>
      </c>
      <c r="BV31" s="18">
        <f t="shared" ca="1" si="20"/>
        <v>11373212.240000002</v>
      </c>
      <c r="BW31" s="18">
        <f t="shared" ca="1" si="20"/>
        <v>0</v>
      </c>
      <c r="BX31" s="18">
        <f t="shared" ca="1" si="20"/>
        <v>0</v>
      </c>
      <c r="BY31" s="18">
        <f t="shared" ca="1" si="20"/>
        <v>0</v>
      </c>
      <c r="BZ31" s="18">
        <f t="shared" ca="1" si="20"/>
        <v>2652542.0299999998</v>
      </c>
      <c r="CA31" s="18">
        <f t="shared" ca="1" si="21"/>
        <v>73230015.129999995</v>
      </c>
      <c r="CB31" s="18">
        <f t="shared" ca="1" si="21"/>
        <v>374.44</v>
      </c>
      <c r="CC31" s="18">
        <f t="shared" ca="1" si="21"/>
        <v>5146716.2699999996</v>
      </c>
      <c r="CD31" s="18">
        <f t="shared" ca="1" si="21"/>
        <v>0</v>
      </c>
      <c r="CE31" s="18">
        <f t="shared" ca="1" si="21"/>
        <v>0</v>
      </c>
      <c r="CF31" s="18">
        <f t="shared" ca="1" si="21"/>
        <v>0</v>
      </c>
      <c r="CG31" s="18">
        <f t="shared" ca="1" si="21"/>
        <v>363732.38</v>
      </c>
      <c r="CH31" s="18">
        <f t="shared" ca="1" si="21"/>
        <v>178649.59</v>
      </c>
      <c r="CI31" s="19">
        <f t="shared" ca="1" si="24"/>
        <v>290067111.56</v>
      </c>
      <c r="CJ31" s="18">
        <f t="shared" ca="1" si="27"/>
        <v>14820</v>
      </c>
      <c r="CK31" s="18">
        <f t="shared" ca="1" si="27"/>
        <v>23423139.030041028</v>
      </c>
      <c r="CL31" s="19">
        <f t="shared" ca="1" si="25"/>
        <v>265807579.89999998</v>
      </c>
      <c r="CM31" s="18">
        <f t="shared" ca="1" si="28"/>
        <v>3582354.47</v>
      </c>
      <c r="CN31" s="18">
        <f t="shared" ca="1" si="28"/>
        <v>262225225.42999998</v>
      </c>
      <c r="CO31" s="19">
        <f t="shared" ca="1" si="26"/>
        <v>821572.62995900004</v>
      </c>
      <c r="CP31" s="18">
        <f t="shared" ca="1" si="22"/>
        <v>657815.46995900001</v>
      </c>
      <c r="CQ31" s="18">
        <f t="shared" ca="1" si="22"/>
        <v>163757.16</v>
      </c>
      <c r="CR31" s="18">
        <f t="shared" ca="1" si="22"/>
        <v>17451892.82</v>
      </c>
      <c r="CS31" s="18">
        <f t="shared" ca="1" si="22"/>
        <v>0</v>
      </c>
      <c r="CT31" s="18">
        <f t="shared" ca="1" si="22"/>
        <v>38046.909999999996</v>
      </c>
      <c r="CU31" s="19">
        <f t="shared" ca="1" si="10"/>
        <v>6602764109.8705273</v>
      </c>
    </row>
    <row r="32" spans="1:99" ht="12.75" customHeight="1">
      <c r="A32" s="57" t="s">
        <v>196</v>
      </c>
      <c r="B32" s="17">
        <v>1036</v>
      </c>
      <c r="C32" s="58" t="s">
        <v>146</v>
      </c>
      <c r="D32" s="19">
        <f t="shared" ca="1" si="23"/>
        <v>130885105.52000861</v>
      </c>
      <c r="E32" s="18">
        <f t="shared" ca="1" si="17"/>
        <v>108389387.50001089</v>
      </c>
      <c r="F32" s="18">
        <f t="shared" ca="1" si="17"/>
        <v>5451550.2300000135</v>
      </c>
      <c r="G32" s="18">
        <f t="shared" ca="1" si="17"/>
        <v>17044167.789997701</v>
      </c>
      <c r="H32" s="18">
        <f t="shared" ca="1" si="17"/>
        <v>87545.259999999966</v>
      </c>
      <c r="I32" s="18">
        <f t="shared" ca="1" si="17"/>
        <v>109157340.3600028</v>
      </c>
      <c r="J32" s="18">
        <f t="shared" ca="1" si="17"/>
        <v>5313695.8999999994</v>
      </c>
      <c r="K32" s="18">
        <f t="shared" ca="1" si="17"/>
        <v>1824047.45</v>
      </c>
      <c r="L32" s="18">
        <f t="shared" ca="1" si="17"/>
        <v>0</v>
      </c>
      <c r="M32" s="18">
        <f t="shared" ca="1" si="17"/>
        <v>0</v>
      </c>
      <c r="N32" s="18">
        <f t="shared" ca="1" si="17"/>
        <v>0</v>
      </c>
      <c r="O32" s="18">
        <f t="shared" ca="1" si="17"/>
        <v>123221840.69999984</v>
      </c>
      <c r="P32" s="18">
        <f t="shared" ca="1" si="17"/>
        <v>0</v>
      </c>
      <c r="Q32" s="18">
        <f t="shared" ca="1" si="17"/>
        <v>38441541.350000009</v>
      </c>
      <c r="R32" s="18">
        <f t="shared" ca="1" si="17"/>
        <v>0</v>
      </c>
      <c r="S32" s="18">
        <f t="shared" ca="1" si="17"/>
        <v>0</v>
      </c>
      <c r="T32" s="18">
        <f t="shared" ca="1" si="1"/>
        <v>1631972287.2700853</v>
      </c>
      <c r="U32" s="18">
        <f t="shared" ca="1" si="18"/>
        <v>12461209.649999999</v>
      </c>
      <c r="V32" s="18">
        <f t="shared" ca="1" si="18"/>
        <v>526800667.63000304</v>
      </c>
      <c r="W32" s="18">
        <f t="shared" ca="1" si="18"/>
        <v>459999779.9199869</v>
      </c>
      <c r="X32" s="18">
        <f t="shared" ca="1" si="18"/>
        <v>2852990.5800000005</v>
      </c>
      <c r="Y32" s="18">
        <f t="shared" ca="1" si="18"/>
        <v>18572848.350000009</v>
      </c>
      <c r="Z32" s="18">
        <f t="shared" ca="1" si="18"/>
        <v>140464086.64000002</v>
      </c>
      <c r="AA32" s="18">
        <f t="shared" ca="1" si="18"/>
        <v>96826.799999999988</v>
      </c>
      <c r="AB32" s="18">
        <f t="shared" ca="1" si="18"/>
        <v>0</v>
      </c>
      <c r="AC32" s="18">
        <f t="shared" ca="1" si="18"/>
        <v>3368108.0499999924</v>
      </c>
      <c r="AD32" s="18">
        <f t="shared" ca="1" si="18"/>
        <v>7142608.0299995719</v>
      </c>
      <c r="AE32" s="18">
        <f t="shared" ca="1" si="15"/>
        <v>0</v>
      </c>
      <c r="AF32" s="18">
        <f t="shared" ca="1" si="15"/>
        <v>475877.04</v>
      </c>
      <c r="AG32" s="18">
        <f t="shared" ca="1" si="15"/>
        <v>9400193.4400000013</v>
      </c>
      <c r="AH32" s="18">
        <f t="shared" ca="1" si="15"/>
        <v>593723.25</v>
      </c>
      <c r="AI32" s="18">
        <f t="shared" ca="1" si="15"/>
        <v>819150.14</v>
      </c>
      <c r="AJ32" s="18">
        <f t="shared" ca="1" si="15"/>
        <v>63367.12</v>
      </c>
      <c r="AK32" s="18">
        <f t="shared" ca="1" si="15"/>
        <v>114717.42</v>
      </c>
      <c r="AL32" s="18">
        <f t="shared" ca="1" si="15"/>
        <v>0</v>
      </c>
      <c r="AM32" s="18">
        <f t="shared" ca="1" si="15"/>
        <v>11904.75</v>
      </c>
      <c r="AN32" s="18">
        <f t="shared" ca="1" si="15"/>
        <v>0</v>
      </c>
      <c r="AO32" s="18">
        <f t="shared" ca="1" si="15"/>
        <v>0</v>
      </c>
      <c r="AP32" s="18">
        <f t="shared" ca="1" si="15"/>
        <v>714050.20000000019</v>
      </c>
      <c r="AQ32" s="18">
        <f t="shared" ca="1" si="15"/>
        <v>0</v>
      </c>
      <c r="AR32" s="18">
        <f t="shared" ca="1" si="15"/>
        <v>0</v>
      </c>
      <c r="AS32" s="18">
        <f t="shared" ca="1" si="15"/>
        <v>0</v>
      </c>
      <c r="AT32" s="18">
        <f t="shared" ca="1" si="15"/>
        <v>377016044.8000015</v>
      </c>
      <c r="AU32" s="18">
        <f t="shared" ca="1" si="19"/>
        <v>13992845.329997931</v>
      </c>
      <c r="AV32" s="18">
        <f t="shared" ca="1" si="19"/>
        <v>4211786.3300000029</v>
      </c>
      <c r="AW32" s="18">
        <f t="shared" ca="1" si="19"/>
        <v>0</v>
      </c>
      <c r="AX32" s="18">
        <f t="shared" ca="1" si="19"/>
        <v>5867765.5299999677</v>
      </c>
      <c r="AY32" s="18">
        <f t="shared" ca="1" si="19"/>
        <v>0</v>
      </c>
      <c r="AZ32" s="18">
        <f t="shared" ca="1" si="19"/>
        <v>0</v>
      </c>
      <c r="BA32" s="18">
        <f t="shared" ca="1" si="19"/>
        <v>0</v>
      </c>
      <c r="BB32" s="18">
        <f t="shared" ca="1" si="19"/>
        <v>0</v>
      </c>
      <c r="BC32" s="18">
        <f t="shared" ca="1" si="19"/>
        <v>0</v>
      </c>
      <c r="BD32" s="18">
        <f t="shared" ca="1" si="19"/>
        <v>47450014.609988421</v>
      </c>
      <c r="BE32" s="18">
        <f t="shared" ca="1" si="19"/>
        <v>0</v>
      </c>
      <c r="BF32" s="18">
        <f t="shared" ca="1" si="19"/>
        <v>0</v>
      </c>
      <c r="BG32" s="18">
        <f t="shared" ca="1" si="19"/>
        <v>0</v>
      </c>
      <c r="BH32" s="18">
        <f t="shared" ca="1" si="19"/>
        <v>0</v>
      </c>
      <c r="BI32" s="18">
        <f t="shared" ca="1" si="19"/>
        <v>0</v>
      </c>
      <c r="BJ32" s="18">
        <f t="shared" ca="1" si="19"/>
        <v>0</v>
      </c>
      <c r="BK32" s="18">
        <f t="shared" ca="1" si="20"/>
        <v>0</v>
      </c>
      <c r="BL32" s="18">
        <f t="shared" ca="1" si="20"/>
        <v>0</v>
      </c>
      <c r="BM32" s="18">
        <f t="shared" ca="1" si="20"/>
        <v>0</v>
      </c>
      <c r="BN32" s="18">
        <f t="shared" ca="1" si="20"/>
        <v>4516755.8900000164</v>
      </c>
      <c r="BO32" s="18">
        <f t="shared" ca="1" si="20"/>
        <v>0</v>
      </c>
      <c r="BP32" s="18">
        <f t="shared" ca="1" si="20"/>
        <v>45209568.19000002</v>
      </c>
      <c r="BQ32" s="18">
        <f t="shared" ca="1" si="20"/>
        <v>206071.68000000002</v>
      </c>
      <c r="BR32" s="18">
        <f t="shared" ca="1" si="20"/>
        <v>3685912.1999999979</v>
      </c>
      <c r="BS32" s="18">
        <f t="shared" ca="1" si="20"/>
        <v>6644947.0100000249</v>
      </c>
      <c r="BT32" s="18">
        <f t="shared" ca="1" si="20"/>
        <v>0</v>
      </c>
      <c r="BU32" s="18">
        <f t="shared" ca="1" si="20"/>
        <v>0</v>
      </c>
      <c r="BV32" s="18">
        <f t="shared" ca="1" si="20"/>
        <v>0</v>
      </c>
      <c r="BW32" s="18">
        <f t="shared" ca="1" si="20"/>
        <v>4461.05</v>
      </c>
      <c r="BX32" s="18">
        <f t="shared" ca="1" si="20"/>
        <v>0</v>
      </c>
      <c r="BY32" s="18">
        <f t="shared" ca="1" si="20"/>
        <v>0</v>
      </c>
      <c r="BZ32" s="18">
        <f t="shared" ca="1" si="20"/>
        <v>7191346.1299999999</v>
      </c>
      <c r="CA32" s="18">
        <f t="shared" ca="1" si="21"/>
        <v>225095374.2799986</v>
      </c>
      <c r="CB32" s="18">
        <f t="shared" ca="1" si="21"/>
        <v>0</v>
      </c>
      <c r="CC32" s="18">
        <f t="shared" ca="1" si="21"/>
        <v>14177228.559999945</v>
      </c>
      <c r="CD32" s="18">
        <f t="shared" ca="1" si="21"/>
        <v>0</v>
      </c>
      <c r="CE32" s="18">
        <f t="shared" ca="1" si="21"/>
        <v>0</v>
      </c>
      <c r="CF32" s="18">
        <f t="shared" ca="1" si="21"/>
        <v>0</v>
      </c>
      <c r="CG32" s="18">
        <f t="shared" ca="1" si="21"/>
        <v>936537.03000000014</v>
      </c>
      <c r="CH32" s="18">
        <f t="shared" ca="1" si="21"/>
        <v>35081826.780000001</v>
      </c>
      <c r="CI32" s="19">
        <f t="shared" ca="1" si="24"/>
        <v>184893440.55000022</v>
      </c>
      <c r="CJ32" s="18">
        <f t="shared" ca="1" si="27"/>
        <v>-1209614.5499999803</v>
      </c>
      <c r="CK32" s="18">
        <f t="shared" ca="1" si="27"/>
        <v>4397324.4500000095</v>
      </c>
      <c r="CL32" s="19">
        <f t="shared" ca="1" si="25"/>
        <v>181705730.65000018</v>
      </c>
      <c r="CM32" s="18">
        <f t="shared" ca="1" si="28"/>
        <v>2328793.6800000002</v>
      </c>
      <c r="CN32" s="18">
        <f t="shared" ca="1" si="28"/>
        <v>179376936.97000018</v>
      </c>
      <c r="CO32" s="19">
        <f t="shared" ca="1" si="26"/>
        <v>0</v>
      </c>
      <c r="CP32" s="18">
        <f t="shared" ca="1" si="22"/>
        <v>0</v>
      </c>
      <c r="CQ32" s="18">
        <f t="shared" ca="1" si="22"/>
        <v>0</v>
      </c>
      <c r="CR32" s="18">
        <f t="shared" ca="1" si="22"/>
        <v>1847239.9200000057</v>
      </c>
      <c r="CS32" s="18">
        <f t="shared" ca="1" si="22"/>
        <v>0</v>
      </c>
      <c r="CT32" s="18">
        <f t="shared" ca="1" si="22"/>
        <v>0</v>
      </c>
      <c r="CU32" s="19">
        <f t="shared" ca="1" si="10"/>
        <v>4202884678.690073</v>
      </c>
    </row>
    <row r="33" spans="1:99" ht="12.75" customHeight="1">
      <c r="A33" s="57" t="s">
        <v>198</v>
      </c>
      <c r="B33" s="17">
        <v>1037</v>
      </c>
      <c r="C33" s="58" t="s">
        <v>146</v>
      </c>
      <c r="D33" s="19">
        <f t="shared" ca="1" si="23"/>
        <v>14933692.679999858</v>
      </c>
      <c r="E33" s="18">
        <f t="shared" ca="1" si="17"/>
        <v>6892750.699999854</v>
      </c>
      <c r="F33" s="18">
        <f t="shared" ca="1" si="17"/>
        <v>41352.5</v>
      </c>
      <c r="G33" s="18">
        <f t="shared" ca="1" si="17"/>
        <v>7999589.4800000032</v>
      </c>
      <c r="H33" s="18">
        <f t="shared" ca="1" si="17"/>
        <v>65.099999999999994</v>
      </c>
      <c r="I33" s="18">
        <f t="shared" ca="1" si="17"/>
        <v>55009238.240000159</v>
      </c>
      <c r="J33" s="18">
        <f t="shared" ca="1" si="17"/>
        <v>0</v>
      </c>
      <c r="K33" s="18">
        <f t="shared" ca="1" si="17"/>
        <v>1140063.0499999998</v>
      </c>
      <c r="L33" s="18">
        <f t="shared" ca="1" si="17"/>
        <v>0</v>
      </c>
      <c r="M33" s="18">
        <f t="shared" ca="1" si="17"/>
        <v>0</v>
      </c>
      <c r="N33" s="18">
        <f t="shared" ca="1" si="17"/>
        <v>0</v>
      </c>
      <c r="O33" s="18">
        <f t="shared" ca="1" si="17"/>
        <v>3258934.7199999993</v>
      </c>
      <c r="P33" s="18">
        <f t="shared" ca="1" si="17"/>
        <v>409881.36</v>
      </c>
      <c r="Q33" s="18">
        <f t="shared" ca="1" si="17"/>
        <v>0</v>
      </c>
      <c r="R33" s="18">
        <f t="shared" ca="1" si="17"/>
        <v>0</v>
      </c>
      <c r="S33" s="18">
        <f t="shared" ca="1" si="17"/>
        <v>0</v>
      </c>
      <c r="T33" s="18">
        <f t="shared" ca="1" si="1"/>
        <v>463996656.38995135</v>
      </c>
      <c r="U33" s="18">
        <f t="shared" ca="1" si="18"/>
        <v>673671.57</v>
      </c>
      <c r="V33" s="18">
        <f t="shared" ca="1" si="18"/>
        <v>52606184.210002474</v>
      </c>
      <c r="W33" s="18">
        <f t="shared" ca="1" si="18"/>
        <v>196683787.29000869</v>
      </c>
      <c r="X33" s="18">
        <f t="shared" ca="1" si="18"/>
        <v>0</v>
      </c>
      <c r="Y33" s="18">
        <f t="shared" ca="1" si="18"/>
        <v>827593.94000000204</v>
      </c>
      <c r="Z33" s="18">
        <f t="shared" ca="1" si="18"/>
        <v>4388963.5699998233</v>
      </c>
      <c r="AA33" s="18">
        <f t="shared" ca="1" si="18"/>
        <v>65</v>
      </c>
      <c r="AB33" s="18">
        <f t="shared" ca="1" si="18"/>
        <v>0</v>
      </c>
      <c r="AC33" s="18">
        <f t="shared" ca="1" si="18"/>
        <v>23711.770000000019</v>
      </c>
      <c r="AD33" s="18">
        <f t="shared" ca="1" si="18"/>
        <v>182256.89999999997</v>
      </c>
      <c r="AE33" s="18">
        <f t="shared" ca="1" si="15"/>
        <v>0</v>
      </c>
      <c r="AF33" s="18">
        <f t="shared" ca="1" si="15"/>
        <v>0</v>
      </c>
      <c r="AG33" s="18">
        <f t="shared" ca="1" si="15"/>
        <v>0</v>
      </c>
      <c r="AH33" s="18">
        <f t="shared" ca="1" si="15"/>
        <v>0</v>
      </c>
      <c r="AI33" s="18">
        <f t="shared" ca="1" si="15"/>
        <v>0</v>
      </c>
      <c r="AJ33" s="18">
        <f t="shared" ca="1" si="15"/>
        <v>192549.03</v>
      </c>
      <c r="AK33" s="18">
        <f t="shared" ca="1" si="15"/>
        <v>10718.100000000002</v>
      </c>
      <c r="AL33" s="18">
        <f t="shared" ca="1" si="15"/>
        <v>0</v>
      </c>
      <c r="AM33" s="18">
        <f t="shared" ca="1" si="15"/>
        <v>5849438.260000011</v>
      </c>
      <c r="AN33" s="18">
        <f t="shared" ca="1" si="15"/>
        <v>0</v>
      </c>
      <c r="AO33" s="18">
        <f t="shared" ca="1" si="15"/>
        <v>0</v>
      </c>
      <c r="AP33" s="18">
        <f t="shared" ca="1" si="15"/>
        <v>535</v>
      </c>
      <c r="AQ33" s="18">
        <f t="shared" ca="1" si="15"/>
        <v>0</v>
      </c>
      <c r="AR33" s="18">
        <f t="shared" ca="1" si="15"/>
        <v>0</v>
      </c>
      <c r="AS33" s="18">
        <f t="shared" ca="1" si="15"/>
        <v>0</v>
      </c>
      <c r="AT33" s="18">
        <f t="shared" ca="1" si="15"/>
        <v>7823052.6099999985</v>
      </c>
      <c r="AU33" s="18">
        <f t="shared" ca="1" si="19"/>
        <v>224201.75000000061</v>
      </c>
      <c r="AV33" s="18">
        <f t="shared" ca="1" si="19"/>
        <v>148082.94000000029</v>
      </c>
      <c r="AW33" s="18">
        <f t="shared" ca="1" si="19"/>
        <v>0</v>
      </c>
      <c r="AX33" s="18">
        <f t="shared" ca="1" si="19"/>
        <v>768024.77000000188</v>
      </c>
      <c r="AY33" s="18">
        <f t="shared" ca="1" si="19"/>
        <v>0</v>
      </c>
      <c r="AZ33" s="18">
        <f t="shared" ca="1" si="19"/>
        <v>0</v>
      </c>
      <c r="BA33" s="18">
        <f t="shared" ca="1" si="19"/>
        <v>0</v>
      </c>
      <c r="BB33" s="18">
        <f t="shared" ca="1" si="19"/>
        <v>0</v>
      </c>
      <c r="BC33" s="18">
        <f t="shared" ca="1" si="19"/>
        <v>0</v>
      </c>
      <c r="BD33" s="18">
        <f t="shared" ca="1" si="19"/>
        <v>2430837.9300003685</v>
      </c>
      <c r="BE33" s="18">
        <f t="shared" ca="1" si="19"/>
        <v>0</v>
      </c>
      <c r="BF33" s="18">
        <f t="shared" ca="1" si="19"/>
        <v>0</v>
      </c>
      <c r="BG33" s="18">
        <f t="shared" ca="1" si="19"/>
        <v>0</v>
      </c>
      <c r="BH33" s="18">
        <f t="shared" ca="1" si="19"/>
        <v>0</v>
      </c>
      <c r="BI33" s="18">
        <f t="shared" ca="1" si="19"/>
        <v>0</v>
      </c>
      <c r="BJ33" s="18">
        <f t="shared" ca="1" si="19"/>
        <v>0</v>
      </c>
      <c r="BK33" s="18">
        <f t="shared" ca="1" si="20"/>
        <v>0</v>
      </c>
      <c r="BL33" s="18">
        <f t="shared" ca="1" si="20"/>
        <v>0</v>
      </c>
      <c r="BM33" s="18">
        <f t="shared" ca="1" si="20"/>
        <v>0</v>
      </c>
      <c r="BN33" s="18">
        <f t="shared" ca="1" si="20"/>
        <v>11592265.63000191</v>
      </c>
      <c r="BO33" s="18">
        <f t="shared" ca="1" si="20"/>
        <v>0</v>
      </c>
      <c r="BP33" s="18">
        <f t="shared" ca="1" si="20"/>
        <v>235110</v>
      </c>
      <c r="BQ33" s="18">
        <f t="shared" ca="1" si="20"/>
        <v>0</v>
      </c>
      <c r="BR33" s="18">
        <f t="shared" ca="1" si="20"/>
        <v>8980.4499999999989</v>
      </c>
      <c r="BS33" s="18">
        <f t="shared" ca="1" si="20"/>
        <v>80930.290000000037</v>
      </c>
      <c r="BT33" s="18">
        <f t="shared" ca="1" si="20"/>
        <v>0</v>
      </c>
      <c r="BU33" s="18">
        <f t="shared" ca="1" si="20"/>
        <v>0</v>
      </c>
      <c r="BV33" s="18">
        <f t="shared" ca="1" si="20"/>
        <v>0</v>
      </c>
      <c r="BW33" s="18">
        <f t="shared" ca="1" si="20"/>
        <v>5101.1899999999996</v>
      </c>
      <c r="BX33" s="18">
        <f t="shared" ca="1" si="20"/>
        <v>0</v>
      </c>
      <c r="BY33" s="18">
        <f t="shared" ca="1" si="20"/>
        <v>0</v>
      </c>
      <c r="BZ33" s="18">
        <f t="shared" ca="1" si="20"/>
        <v>3692.67</v>
      </c>
      <c r="CA33" s="18">
        <f t="shared" ca="1" si="21"/>
        <v>-1906934.7399999979</v>
      </c>
      <c r="CB33" s="18">
        <f t="shared" ca="1" si="21"/>
        <v>0</v>
      </c>
      <c r="CC33" s="18">
        <f t="shared" ca="1" si="21"/>
        <v>1262041.2100000002</v>
      </c>
      <c r="CD33" s="18">
        <f t="shared" ca="1" si="21"/>
        <v>0</v>
      </c>
      <c r="CE33" s="18">
        <f t="shared" ca="1" si="21"/>
        <v>0</v>
      </c>
      <c r="CF33" s="18">
        <f t="shared" ca="1" si="21"/>
        <v>0</v>
      </c>
      <c r="CG33" s="18">
        <f t="shared" ca="1" si="21"/>
        <v>0</v>
      </c>
      <c r="CH33" s="18">
        <f t="shared" ca="1" si="21"/>
        <v>0</v>
      </c>
      <c r="CI33" s="19">
        <f t="shared" ca="1" si="24"/>
        <v>0</v>
      </c>
      <c r="CJ33" s="18">
        <f t="shared" ca="1" si="27"/>
        <v>0</v>
      </c>
      <c r="CK33" s="18">
        <f t="shared" ca="1" si="27"/>
        <v>0</v>
      </c>
      <c r="CL33" s="19">
        <f t="shared" ca="1" si="25"/>
        <v>0</v>
      </c>
      <c r="CM33" s="18">
        <f t="shared" ca="1" si="28"/>
        <v>0</v>
      </c>
      <c r="CN33" s="18">
        <f t="shared" ca="1" si="28"/>
        <v>0</v>
      </c>
      <c r="CO33" s="19">
        <f t="shared" ca="1" si="26"/>
        <v>0</v>
      </c>
      <c r="CP33" s="18">
        <f t="shared" ca="1" si="22"/>
        <v>0</v>
      </c>
      <c r="CQ33" s="18">
        <f t="shared" ca="1" si="22"/>
        <v>0</v>
      </c>
      <c r="CR33" s="18">
        <f t="shared" ca="1" si="22"/>
        <v>31498785.600000132</v>
      </c>
      <c r="CS33" s="18">
        <f t="shared" ca="1" si="22"/>
        <v>0</v>
      </c>
      <c r="CT33" s="18">
        <f t="shared" ca="1" si="22"/>
        <v>0</v>
      </c>
      <c r="CU33" s="19">
        <f t="shared" ca="1" si="10"/>
        <v>854362178.47996485</v>
      </c>
    </row>
    <row r="34" spans="1:99" ht="12.75" customHeight="1">
      <c r="A34" s="57" t="s">
        <v>200</v>
      </c>
      <c r="B34" s="17">
        <v>1038</v>
      </c>
      <c r="C34" s="58" t="s">
        <v>146</v>
      </c>
      <c r="D34" s="19">
        <f t="shared" ca="1" si="23"/>
        <v>54915756.23999998</v>
      </c>
      <c r="E34" s="18">
        <f t="shared" ca="1" si="17"/>
        <v>7838665.5499999998</v>
      </c>
      <c r="F34" s="18">
        <f t="shared" ca="1" si="17"/>
        <v>47077090.689999983</v>
      </c>
      <c r="G34" s="18">
        <f t="shared" ca="1" si="17"/>
        <v>0</v>
      </c>
      <c r="H34" s="18">
        <f t="shared" ca="1" si="17"/>
        <v>85136910.699999988</v>
      </c>
      <c r="I34" s="18">
        <f t="shared" ca="1" si="17"/>
        <v>8168230.3300000001</v>
      </c>
      <c r="J34" s="18">
        <f t="shared" ca="1" si="17"/>
        <v>0</v>
      </c>
      <c r="K34" s="18">
        <f t="shared" ca="1" si="17"/>
        <v>0</v>
      </c>
      <c r="L34" s="18">
        <f t="shared" ca="1" si="17"/>
        <v>0</v>
      </c>
      <c r="M34" s="18">
        <f t="shared" ca="1" si="17"/>
        <v>0</v>
      </c>
      <c r="N34" s="18">
        <f t="shared" ca="1" si="17"/>
        <v>0</v>
      </c>
      <c r="O34" s="18">
        <f t="shared" ca="1" si="17"/>
        <v>117214961.41</v>
      </c>
      <c r="P34" s="18">
        <f t="shared" ca="1" si="17"/>
        <v>0</v>
      </c>
      <c r="Q34" s="18">
        <f t="shared" ca="1" si="17"/>
        <v>6077441.6799999997</v>
      </c>
      <c r="R34" s="18">
        <f t="shared" ca="1" si="17"/>
        <v>0</v>
      </c>
      <c r="S34" s="18">
        <f t="shared" ca="1" si="17"/>
        <v>0</v>
      </c>
      <c r="T34" s="18">
        <f t="shared" ca="1" si="1"/>
        <v>27585.78</v>
      </c>
      <c r="U34" s="18">
        <f t="shared" ca="1" si="18"/>
        <v>0</v>
      </c>
      <c r="V34" s="18">
        <f t="shared" ca="1" si="18"/>
        <v>2167835.0099999998</v>
      </c>
      <c r="W34" s="18">
        <f t="shared" ca="1" si="18"/>
        <v>29048037.07</v>
      </c>
      <c r="X34" s="18">
        <f t="shared" ca="1" si="18"/>
        <v>0</v>
      </c>
      <c r="Y34" s="18">
        <f t="shared" ca="1" si="18"/>
        <v>37529905.880000003</v>
      </c>
      <c r="Z34" s="18">
        <f t="shared" ca="1" si="18"/>
        <v>10998460.75</v>
      </c>
      <c r="AA34" s="18">
        <f t="shared" ca="1" si="18"/>
        <v>0</v>
      </c>
      <c r="AB34" s="18">
        <f t="shared" ca="1" si="18"/>
        <v>0</v>
      </c>
      <c r="AC34" s="18">
        <f t="shared" ca="1" si="18"/>
        <v>3137026.15</v>
      </c>
      <c r="AD34" s="18">
        <f t="shared" ca="1" si="18"/>
        <v>10056032.659999998</v>
      </c>
      <c r="AE34" s="18">
        <f t="shared" ca="1" si="15"/>
        <v>0</v>
      </c>
      <c r="AF34" s="18">
        <f t="shared" ca="1" si="15"/>
        <v>3004398.41</v>
      </c>
      <c r="AG34" s="18">
        <f t="shared" ca="1" si="15"/>
        <v>0</v>
      </c>
      <c r="AH34" s="18">
        <f t="shared" ca="1" si="15"/>
        <v>877722</v>
      </c>
      <c r="AI34" s="18">
        <f t="shared" ca="1" si="15"/>
        <v>0</v>
      </c>
      <c r="AJ34" s="18">
        <f t="shared" ca="1" si="15"/>
        <v>127544.84</v>
      </c>
      <c r="AK34" s="18">
        <f t="shared" ca="1" si="15"/>
        <v>5764.46</v>
      </c>
      <c r="AL34" s="18">
        <f t="shared" ca="1" si="15"/>
        <v>0</v>
      </c>
      <c r="AM34" s="18">
        <f t="shared" ca="1" si="15"/>
        <v>54137535.740000002</v>
      </c>
      <c r="AN34" s="18">
        <f t="shared" ca="1" si="15"/>
        <v>1522081.78</v>
      </c>
      <c r="AO34" s="18">
        <f t="shared" ca="1" si="15"/>
        <v>144908.82</v>
      </c>
      <c r="AP34" s="18">
        <f t="shared" ca="1" si="15"/>
        <v>1420360.8</v>
      </c>
      <c r="AQ34" s="18">
        <f t="shared" ca="1" si="15"/>
        <v>0</v>
      </c>
      <c r="AR34" s="18">
        <f t="shared" ca="1" si="15"/>
        <v>0</v>
      </c>
      <c r="AS34" s="18">
        <f t="shared" ca="1" si="15"/>
        <v>0</v>
      </c>
      <c r="AT34" s="18">
        <f t="shared" ca="1" si="15"/>
        <v>250629686.06</v>
      </c>
      <c r="AU34" s="18">
        <f t="shared" ca="1" si="19"/>
        <v>8004835.46</v>
      </c>
      <c r="AV34" s="18">
        <f t="shared" ca="1" si="19"/>
        <v>24226161.460000001</v>
      </c>
      <c r="AW34" s="18">
        <f t="shared" ca="1" si="19"/>
        <v>0</v>
      </c>
      <c r="AX34" s="18">
        <f t="shared" ca="1" si="19"/>
        <v>1956990.5499999998</v>
      </c>
      <c r="AY34" s="18">
        <f t="shared" ca="1" si="19"/>
        <v>0</v>
      </c>
      <c r="AZ34" s="18">
        <f t="shared" ca="1" si="19"/>
        <v>0</v>
      </c>
      <c r="BA34" s="18">
        <f t="shared" ca="1" si="19"/>
        <v>0</v>
      </c>
      <c r="BB34" s="18">
        <f t="shared" ca="1" si="19"/>
        <v>0</v>
      </c>
      <c r="BC34" s="18">
        <f t="shared" ca="1" si="19"/>
        <v>0</v>
      </c>
      <c r="BD34" s="18">
        <f t="shared" ca="1" si="19"/>
        <v>34588348.799999997</v>
      </c>
      <c r="BE34" s="18">
        <f t="shared" ca="1" si="19"/>
        <v>0</v>
      </c>
      <c r="BF34" s="18">
        <f t="shared" ca="1" si="19"/>
        <v>0</v>
      </c>
      <c r="BG34" s="18">
        <f t="shared" ca="1" si="19"/>
        <v>0</v>
      </c>
      <c r="BH34" s="18">
        <f t="shared" ca="1" si="19"/>
        <v>0</v>
      </c>
      <c r="BI34" s="18">
        <f t="shared" ca="1" si="19"/>
        <v>528001.5</v>
      </c>
      <c r="BJ34" s="18">
        <f t="shared" ca="1" si="19"/>
        <v>0</v>
      </c>
      <c r="BK34" s="18">
        <f t="shared" ca="1" si="20"/>
        <v>0</v>
      </c>
      <c r="BL34" s="18">
        <f t="shared" ca="1" si="20"/>
        <v>0</v>
      </c>
      <c r="BM34" s="18">
        <f t="shared" ca="1" si="20"/>
        <v>0</v>
      </c>
      <c r="BN34" s="18">
        <f t="shared" ca="1" si="20"/>
        <v>0</v>
      </c>
      <c r="BO34" s="18">
        <f t="shared" ca="1" si="20"/>
        <v>0</v>
      </c>
      <c r="BP34" s="18">
        <f t="shared" ca="1" si="20"/>
        <v>9432498.1999999993</v>
      </c>
      <c r="BQ34" s="18">
        <f t="shared" ca="1" si="20"/>
        <v>2262242.34</v>
      </c>
      <c r="BR34" s="18">
        <f t="shared" ca="1" si="20"/>
        <v>1623699.7999999998</v>
      </c>
      <c r="BS34" s="18">
        <f t="shared" ca="1" si="20"/>
        <v>710623681.96000004</v>
      </c>
      <c r="BT34" s="18">
        <f t="shared" ca="1" si="20"/>
        <v>0</v>
      </c>
      <c r="BU34" s="18">
        <f t="shared" ca="1" si="20"/>
        <v>0</v>
      </c>
      <c r="BV34" s="18">
        <f t="shared" ca="1" si="20"/>
        <v>16762505</v>
      </c>
      <c r="BW34" s="18">
        <f t="shared" ca="1" si="20"/>
        <v>0</v>
      </c>
      <c r="BX34" s="18">
        <f t="shared" ca="1" si="20"/>
        <v>0</v>
      </c>
      <c r="BY34" s="18">
        <f t="shared" ca="1" si="20"/>
        <v>0</v>
      </c>
      <c r="BZ34" s="18">
        <f t="shared" ca="1" si="20"/>
        <v>0</v>
      </c>
      <c r="CA34" s="18">
        <f t="shared" ca="1" si="21"/>
        <v>0</v>
      </c>
      <c r="CB34" s="18">
        <f t="shared" ca="1" si="21"/>
        <v>0</v>
      </c>
      <c r="CC34" s="18">
        <f t="shared" ca="1" si="21"/>
        <v>0</v>
      </c>
      <c r="CD34" s="18">
        <f t="shared" ca="1" si="21"/>
        <v>0</v>
      </c>
      <c r="CE34" s="18">
        <f t="shared" ca="1" si="21"/>
        <v>0</v>
      </c>
      <c r="CF34" s="18">
        <f t="shared" ca="1" si="21"/>
        <v>0</v>
      </c>
      <c r="CG34" s="18">
        <f t="shared" ca="1" si="21"/>
        <v>0</v>
      </c>
      <c r="CH34" s="18">
        <f t="shared" ca="1" si="21"/>
        <v>121922.03</v>
      </c>
      <c r="CI34" s="19">
        <f t="shared" ca="1" si="24"/>
        <v>70312741.709999993</v>
      </c>
      <c r="CJ34" s="18">
        <f t="shared" ca="1" si="27"/>
        <v>16230.21</v>
      </c>
      <c r="CK34" s="18">
        <f t="shared" ca="1" si="27"/>
        <v>70296511.5</v>
      </c>
      <c r="CL34" s="19">
        <f t="shared" ca="1" si="25"/>
        <v>0</v>
      </c>
      <c r="CM34" s="18">
        <f t="shared" ca="1" si="28"/>
        <v>0</v>
      </c>
      <c r="CN34" s="18">
        <f t="shared" ca="1" si="28"/>
        <v>0</v>
      </c>
      <c r="CO34" s="19">
        <f t="shared" ca="1" si="26"/>
        <v>0</v>
      </c>
      <c r="CP34" s="18">
        <f t="shared" ca="1" si="22"/>
        <v>0</v>
      </c>
      <c r="CQ34" s="18">
        <f t="shared" ca="1" si="22"/>
        <v>0</v>
      </c>
      <c r="CR34" s="18">
        <f t="shared" ca="1" si="22"/>
        <v>15308273.439999999</v>
      </c>
      <c r="CS34" s="18">
        <f t="shared" ca="1" si="22"/>
        <v>0</v>
      </c>
      <c r="CT34" s="18">
        <f t="shared" ca="1" si="22"/>
        <v>0</v>
      </c>
      <c r="CU34" s="19">
        <f t="shared" ca="1" si="10"/>
        <v>1572100088.8200002</v>
      </c>
    </row>
    <row r="35" spans="1:99" ht="12.75" customHeight="1">
      <c r="A35" s="57" t="s">
        <v>202</v>
      </c>
      <c r="B35" s="17">
        <v>1039</v>
      </c>
      <c r="C35" s="58" t="s">
        <v>146</v>
      </c>
      <c r="D35" s="19">
        <f t="shared" ca="1" si="23"/>
        <v>7677319.5099999998</v>
      </c>
      <c r="E35" s="18">
        <f t="shared" ca="1" si="17"/>
        <v>2641693</v>
      </c>
      <c r="F35" s="18">
        <f t="shared" ca="1" si="17"/>
        <v>3674391.51</v>
      </c>
      <c r="G35" s="18">
        <f t="shared" ca="1" si="17"/>
        <v>1361235</v>
      </c>
      <c r="H35" s="18">
        <f t="shared" ca="1" si="17"/>
        <v>0</v>
      </c>
      <c r="I35" s="18">
        <f t="shared" ca="1" si="17"/>
        <v>9864413.3800000008</v>
      </c>
      <c r="J35" s="18">
        <f t="shared" ca="1" si="17"/>
        <v>28903467.919999998</v>
      </c>
      <c r="K35" s="18">
        <f t="shared" ca="1" si="17"/>
        <v>0</v>
      </c>
      <c r="L35" s="18">
        <f t="shared" ca="1" si="17"/>
        <v>0</v>
      </c>
      <c r="M35" s="18">
        <f t="shared" ca="1" si="17"/>
        <v>0</v>
      </c>
      <c r="N35" s="18">
        <f t="shared" ca="1" si="17"/>
        <v>0</v>
      </c>
      <c r="O35" s="18">
        <f t="shared" ca="1" si="17"/>
        <v>30347854.550000001</v>
      </c>
      <c r="P35" s="18">
        <f t="shared" ca="1" si="17"/>
        <v>0</v>
      </c>
      <c r="Q35" s="18">
        <f t="shared" ca="1" si="17"/>
        <v>527836.24</v>
      </c>
      <c r="R35" s="18">
        <f t="shared" ca="1" si="17"/>
        <v>0</v>
      </c>
      <c r="S35" s="18">
        <f t="shared" ca="1" si="17"/>
        <v>0</v>
      </c>
      <c r="T35" s="18">
        <f t="shared" ca="1" si="1"/>
        <v>254800726.94000003</v>
      </c>
      <c r="U35" s="18">
        <f t="shared" ca="1" si="18"/>
        <v>1791830.51</v>
      </c>
      <c r="V35" s="18">
        <f t="shared" ca="1" si="18"/>
        <v>80615101.260000005</v>
      </c>
      <c r="W35" s="18">
        <f t="shared" ca="1" si="18"/>
        <v>188692176.41999996</v>
      </c>
      <c r="X35" s="18">
        <f t="shared" ca="1" si="18"/>
        <v>3020018.65</v>
      </c>
      <c r="Y35" s="18">
        <f t="shared" ca="1" si="18"/>
        <v>13327288.539999999</v>
      </c>
      <c r="Z35" s="18">
        <f t="shared" ca="1" si="18"/>
        <v>3843498.35</v>
      </c>
      <c r="AA35" s="18">
        <f t="shared" ca="1" si="18"/>
        <v>0</v>
      </c>
      <c r="AB35" s="18">
        <f t="shared" ca="1" si="18"/>
        <v>0</v>
      </c>
      <c r="AC35" s="18">
        <f t="shared" ca="1" si="18"/>
        <v>581347.91</v>
      </c>
      <c r="AD35" s="18">
        <f t="shared" ca="1" si="18"/>
        <v>1338665.45</v>
      </c>
      <c r="AE35" s="18">
        <f t="shared" ca="1" si="15"/>
        <v>0</v>
      </c>
      <c r="AF35" s="18">
        <f t="shared" ca="1" si="15"/>
        <v>65000.5</v>
      </c>
      <c r="AG35" s="18">
        <f t="shared" ca="1" si="15"/>
        <v>0</v>
      </c>
      <c r="AH35" s="18">
        <f t="shared" ca="1" si="15"/>
        <v>0</v>
      </c>
      <c r="AI35" s="18">
        <f t="shared" ca="1" si="15"/>
        <v>0</v>
      </c>
      <c r="AJ35" s="18">
        <f t="shared" ca="1" si="15"/>
        <v>363102.24</v>
      </c>
      <c r="AK35" s="18">
        <f t="shared" ca="1" si="15"/>
        <v>64574.3</v>
      </c>
      <c r="AL35" s="18">
        <f t="shared" ca="1" si="15"/>
        <v>0</v>
      </c>
      <c r="AM35" s="18">
        <f t="shared" ca="1" si="15"/>
        <v>3290805.69</v>
      </c>
      <c r="AN35" s="18">
        <f t="shared" ca="1" si="15"/>
        <v>0</v>
      </c>
      <c r="AO35" s="18">
        <f t="shared" ca="1" si="15"/>
        <v>0</v>
      </c>
      <c r="AP35" s="18">
        <f t="shared" ca="1" si="15"/>
        <v>13361.15</v>
      </c>
      <c r="AQ35" s="18">
        <f t="shared" ca="1" si="15"/>
        <v>0</v>
      </c>
      <c r="AR35" s="18">
        <f t="shared" ca="1" si="15"/>
        <v>0</v>
      </c>
      <c r="AS35" s="18">
        <f t="shared" ca="1" si="15"/>
        <v>0</v>
      </c>
      <c r="AT35" s="18">
        <f t="shared" ca="1" si="15"/>
        <v>26236691.789999999</v>
      </c>
      <c r="AU35" s="18">
        <f t="shared" ca="1" si="19"/>
        <v>1249478.21</v>
      </c>
      <c r="AV35" s="18">
        <f t="shared" ca="1" si="19"/>
        <v>0</v>
      </c>
      <c r="AW35" s="18">
        <f t="shared" ca="1" si="19"/>
        <v>0</v>
      </c>
      <c r="AX35" s="18">
        <f t="shared" ca="1" si="19"/>
        <v>0</v>
      </c>
      <c r="AY35" s="18">
        <f t="shared" ca="1" si="19"/>
        <v>0</v>
      </c>
      <c r="AZ35" s="18">
        <f t="shared" ca="1" si="19"/>
        <v>0</v>
      </c>
      <c r="BA35" s="18">
        <f t="shared" ca="1" si="19"/>
        <v>0</v>
      </c>
      <c r="BB35" s="18">
        <f t="shared" ca="1" si="19"/>
        <v>0</v>
      </c>
      <c r="BC35" s="18">
        <f t="shared" ca="1" si="19"/>
        <v>0</v>
      </c>
      <c r="BD35" s="18">
        <f t="shared" ca="1" si="19"/>
        <v>63446656.860000007</v>
      </c>
      <c r="BE35" s="18">
        <f t="shared" ca="1" si="19"/>
        <v>0</v>
      </c>
      <c r="BF35" s="18">
        <f t="shared" ca="1" si="19"/>
        <v>0</v>
      </c>
      <c r="BG35" s="18">
        <f t="shared" ca="1" si="19"/>
        <v>0</v>
      </c>
      <c r="BH35" s="18">
        <f t="shared" ca="1" si="19"/>
        <v>0</v>
      </c>
      <c r="BI35" s="18">
        <f t="shared" ca="1" si="19"/>
        <v>0</v>
      </c>
      <c r="BJ35" s="18">
        <f t="shared" ca="1" si="19"/>
        <v>0</v>
      </c>
      <c r="BK35" s="18">
        <f t="shared" ca="1" si="20"/>
        <v>0</v>
      </c>
      <c r="BL35" s="18">
        <f t="shared" ca="1" si="20"/>
        <v>0</v>
      </c>
      <c r="BM35" s="18">
        <f t="shared" ca="1" si="20"/>
        <v>0</v>
      </c>
      <c r="BN35" s="18">
        <f t="shared" ca="1" si="20"/>
        <v>0</v>
      </c>
      <c r="BO35" s="18">
        <f t="shared" ca="1" si="20"/>
        <v>0</v>
      </c>
      <c r="BP35" s="18">
        <f t="shared" ca="1" si="20"/>
        <v>4480473.6800000006</v>
      </c>
      <c r="BQ35" s="18">
        <f t="shared" ca="1" si="20"/>
        <v>4284.68</v>
      </c>
      <c r="BR35" s="18">
        <f t="shared" ca="1" si="20"/>
        <v>4910791.2299999995</v>
      </c>
      <c r="BS35" s="18">
        <f t="shared" ca="1" si="20"/>
        <v>2548233.2199999997</v>
      </c>
      <c r="BT35" s="18">
        <f t="shared" ca="1" si="20"/>
        <v>0</v>
      </c>
      <c r="BU35" s="18">
        <f t="shared" ca="1" si="20"/>
        <v>0</v>
      </c>
      <c r="BV35" s="18">
        <f t="shared" ca="1" si="20"/>
        <v>0</v>
      </c>
      <c r="BW35" s="18">
        <f t="shared" ca="1" si="20"/>
        <v>0</v>
      </c>
      <c r="BX35" s="18">
        <f t="shared" ca="1" si="20"/>
        <v>0</v>
      </c>
      <c r="BY35" s="18">
        <f t="shared" ca="1" si="20"/>
        <v>0</v>
      </c>
      <c r="BZ35" s="18">
        <f t="shared" ca="1" si="20"/>
        <v>0</v>
      </c>
      <c r="CA35" s="18">
        <f t="shared" ca="1" si="21"/>
        <v>0</v>
      </c>
      <c r="CB35" s="18">
        <f t="shared" ca="1" si="21"/>
        <v>0</v>
      </c>
      <c r="CC35" s="18">
        <f t="shared" ca="1" si="21"/>
        <v>0</v>
      </c>
      <c r="CD35" s="18">
        <f t="shared" ca="1" si="21"/>
        <v>0</v>
      </c>
      <c r="CE35" s="18">
        <f t="shared" ca="1" si="21"/>
        <v>0</v>
      </c>
      <c r="CF35" s="18">
        <f t="shared" ca="1" si="21"/>
        <v>0</v>
      </c>
      <c r="CG35" s="18">
        <f t="shared" ca="1" si="21"/>
        <v>0</v>
      </c>
      <c r="CH35" s="18">
        <f t="shared" ca="1" si="21"/>
        <v>0</v>
      </c>
      <c r="CI35" s="19">
        <f t="shared" ca="1" si="24"/>
        <v>204033157.37</v>
      </c>
      <c r="CJ35" s="18">
        <f t="shared" ca="1" si="27"/>
        <v>0</v>
      </c>
      <c r="CK35" s="18">
        <f t="shared" ca="1" si="27"/>
        <v>41122267.200000003</v>
      </c>
      <c r="CL35" s="19">
        <f t="shared" ca="1" si="25"/>
        <v>162910890.16999999</v>
      </c>
      <c r="CM35" s="18">
        <f t="shared" ca="1" si="28"/>
        <v>0</v>
      </c>
      <c r="CN35" s="18">
        <f t="shared" ca="1" si="28"/>
        <v>162910890.16999999</v>
      </c>
      <c r="CO35" s="19">
        <f t="shared" ca="1" si="26"/>
        <v>0</v>
      </c>
      <c r="CP35" s="18">
        <f t="shared" ca="1" si="22"/>
        <v>0</v>
      </c>
      <c r="CQ35" s="18">
        <f t="shared" ca="1" si="22"/>
        <v>0</v>
      </c>
      <c r="CR35" s="18">
        <f t="shared" ca="1" si="22"/>
        <v>9922423.9900000002</v>
      </c>
      <c r="CS35" s="18">
        <f t="shared" ca="1" si="22"/>
        <v>0</v>
      </c>
      <c r="CT35" s="18">
        <f t="shared" ca="1" si="22"/>
        <v>0</v>
      </c>
      <c r="CU35" s="19">
        <f t="shared" ca="1" si="10"/>
        <v>945960580.53999996</v>
      </c>
    </row>
    <row r="36" spans="1:99" ht="12.75" customHeight="1">
      <c r="A36" s="57" t="s">
        <v>204</v>
      </c>
      <c r="B36" s="17">
        <v>1040</v>
      </c>
      <c r="C36" s="58" t="s">
        <v>146</v>
      </c>
      <c r="D36" s="19">
        <f t="shared" ca="1" si="23"/>
        <v>0</v>
      </c>
      <c r="E36" s="18">
        <f t="shared" ca="1" si="17"/>
        <v>0</v>
      </c>
      <c r="F36" s="18">
        <f t="shared" ca="1" si="17"/>
        <v>0</v>
      </c>
      <c r="G36" s="18">
        <f t="shared" ca="1" si="17"/>
        <v>0</v>
      </c>
      <c r="H36" s="18">
        <f t="shared" ca="1" si="17"/>
        <v>0</v>
      </c>
      <c r="I36" s="18">
        <f t="shared" ca="1" si="17"/>
        <v>0</v>
      </c>
      <c r="J36" s="18">
        <f t="shared" ca="1" si="17"/>
        <v>0</v>
      </c>
      <c r="K36" s="18">
        <f t="shared" ca="1" si="17"/>
        <v>0</v>
      </c>
      <c r="L36" s="18">
        <f t="shared" ca="1" si="17"/>
        <v>0</v>
      </c>
      <c r="M36" s="18">
        <f t="shared" ca="1" si="17"/>
        <v>0</v>
      </c>
      <c r="N36" s="18">
        <f t="shared" ca="1" si="17"/>
        <v>0</v>
      </c>
      <c r="O36" s="18">
        <f t="shared" ca="1" si="17"/>
        <v>0</v>
      </c>
      <c r="P36" s="18">
        <f t="shared" ca="1" si="17"/>
        <v>0</v>
      </c>
      <c r="Q36" s="18">
        <f t="shared" ca="1" si="17"/>
        <v>258469400.8700003</v>
      </c>
      <c r="R36" s="18">
        <f t="shared" ca="1" si="17"/>
        <v>0</v>
      </c>
      <c r="S36" s="18">
        <f t="shared" ca="1" si="17"/>
        <v>0</v>
      </c>
      <c r="T36" s="18">
        <f t="shared" ca="1" si="1"/>
        <v>0</v>
      </c>
      <c r="U36" s="18">
        <f t="shared" ca="1" si="18"/>
        <v>0</v>
      </c>
      <c r="V36" s="18">
        <f t="shared" ca="1" si="18"/>
        <v>0</v>
      </c>
      <c r="W36" s="18">
        <f t="shared" ca="1" si="18"/>
        <v>0</v>
      </c>
      <c r="X36" s="18">
        <f t="shared" ca="1" si="18"/>
        <v>0</v>
      </c>
      <c r="Y36" s="18">
        <f t="shared" ca="1" si="18"/>
        <v>0</v>
      </c>
      <c r="Z36" s="18">
        <f t="shared" ca="1" si="18"/>
        <v>0</v>
      </c>
      <c r="AA36" s="18">
        <f t="shared" ca="1" si="18"/>
        <v>0</v>
      </c>
      <c r="AB36" s="18">
        <f t="shared" ca="1" si="18"/>
        <v>0</v>
      </c>
      <c r="AC36" s="18">
        <f t="shared" ca="1" si="18"/>
        <v>0</v>
      </c>
      <c r="AD36" s="18">
        <f t="shared" ca="1" si="18"/>
        <v>0</v>
      </c>
      <c r="AE36" s="18">
        <f t="shared" ca="1" si="15"/>
        <v>0</v>
      </c>
      <c r="AF36" s="18">
        <f t="shared" ca="1" si="15"/>
        <v>0</v>
      </c>
      <c r="AG36" s="18">
        <f t="shared" ca="1" si="15"/>
        <v>0</v>
      </c>
      <c r="AH36" s="18">
        <f t="shared" ca="1" si="15"/>
        <v>0</v>
      </c>
      <c r="AI36" s="18">
        <f t="shared" ca="1" si="15"/>
        <v>0</v>
      </c>
      <c r="AJ36" s="18">
        <f t="shared" ca="1" si="15"/>
        <v>0</v>
      </c>
      <c r="AK36" s="18">
        <f t="shared" ca="1" si="15"/>
        <v>0</v>
      </c>
      <c r="AL36" s="18">
        <f t="shared" ca="1" si="15"/>
        <v>0</v>
      </c>
      <c r="AM36" s="18">
        <f t="shared" ca="1" si="15"/>
        <v>0</v>
      </c>
      <c r="AN36" s="18">
        <f t="shared" ca="1" si="15"/>
        <v>0</v>
      </c>
      <c r="AO36" s="18">
        <f t="shared" ca="1" si="15"/>
        <v>342252511.34999985</v>
      </c>
      <c r="AP36" s="18">
        <f t="shared" ca="1" si="15"/>
        <v>0</v>
      </c>
      <c r="AQ36" s="18">
        <f t="shared" ca="1" si="15"/>
        <v>0</v>
      </c>
      <c r="AR36" s="18">
        <f t="shared" ca="1" si="15"/>
        <v>0</v>
      </c>
      <c r="AS36" s="18">
        <f t="shared" ca="1" si="15"/>
        <v>0</v>
      </c>
      <c r="AT36" s="18">
        <f t="shared" ca="1" si="15"/>
        <v>0</v>
      </c>
      <c r="AU36" s="18">
        <f t="shared" ca="1" si="19"/>
        <v>0</v>
      </c>
      <c r="AV36" s="18">
        <f t="shared" ca="1" si="19"/>
        <v>0</v>
      </c>
      <c r="AW36" s="18">
        <f t="shared" ca="1" si="19"/>
        <v>0</v>
      </c>
      <c r="AX36" s="18">
        <f t="shared" ca="1" si="19"/>
        <v>0</v>
      </c>
      <c r="AY36" s="18">
        <f t="shared" ca="1" si="19"/>
        <v>0</v>
      </c>
      <c r="AZ36" s="18">
        <f t="shared" ca="1" si="19"/>
        <v>0</v>
      </c>
      <c r="BA36" s="18">
        <f t="shared" ca="1" si="19"/>
        <v>0</v>
      </c>
      <c r="BB36" s="18">
        <f t="shared" ca="1" si="19"/>
        <v>0</v>
      </c>
      <c r="BC36" s="18">
        <f t="shared" ca="1" si="19"/>
        <v>0</v>
      </c>
      <c r="BD36" s="18">
        <f t="shared" ca="1" si="19"/>
        <v>0</v>
      </c>
      <c r="BE36" s="18">
        <f t="shared" ca="1" si="19"/>
        <v>0</v>
      </c>
      <c r="BF36" s="18">
        <f t="shared" ca="1" si="19"/>
        <v>0</v>
      </c>
      <c r="BG36" s="18">
        <f t="shared" ca="1" si="19"/>
        <v>0</v>
      </c>
      <c r="BH36" s="18">
        <f t="shared" ca="1" si="19"/>
        <v>0</v>
      </c>
      <c r="BI36" s="18">
        <f t="shared" ca="1" si="19"/>
        <v>0</v>
      </c>
      <c r="BJ36" s="18">
        <f t="shared" ca="1" si="19"/>
        <v>0</v>
      </c>
      <c r="BK36" s="18">
        <f t="shared" ca="1" si="20"/>
        <v>0</v>
      </c>
      <c r="BL36" s="18">
        <f t="shared" ca="1" si="20"/>
        <v>0</v>
      </c>
      <c r="BM36" s="18">
        <f t="shared" ca="1" si="20"/>
        <v>0</v>
      </c>
      <c r="BN36" s="18">
        <f t="shared" ca="1" si="20"/>
        <v>0</v>
      </c>
      <c r="BO36" s="18">
        <f t="shared" ca="1" si="20"/>
        <v>0</v>
      </c>
      <c r="BP36" s="18">
        <f t="shared" ca="1" si="20"/>
        <v>0</v>
      </c>
      <c r="BQ36" s="18">
        <f t="shared" ca="1" si="20"/>
        <v>0</v>
      </c>
      <c r="BR36" s="18">
        <f t="shared" ca="1" si="20"/>
        <v>0</v>
      </c>
      <c r="BS36" s="18">
        <f t="shared" ca="1" si="20"/>
        <v>0</v>
      </c>
      <c r="BT36" s="18">
        <f t="shared" ca="1" si="20"/>
        <v>0</v>
      </c>
      <c r="BU36" s="18">
        <f t="shared" ca="1" si="20"/>
        <v>0</v>
      </c>
      <c r="BV36" s="18">
        <f t="shared" ca="1" si="20"/>
        <v>0</v>
      </c>
      <c r="BW36" s="18">
        <f t="shared" ca="1" si="20"/>
        <v>0</v>
      </c>
      <c r="BX36" s="18">
        <f t="shared" ca="1" si="20"/>
        <v>0</v>
      </c>
      <c r="BY36" s="18">
        <f t="shared" ca="1" si="20"/>
        <v>0</v>
      </c>
      <c r="BZ36" s="18">
        <f t="shared" ca="1" si="20"/>
        <v>0</v>
      </c>
      <c r="CA36" s="18">
        <f t="shared" ca="1" si="21"/>
        <v>0</v>
      </c>
      <c r="CB36" s="18">
        <f t="shared" ca="1" si="21"/>
        <v>0</v>
      </c>
      <c r="CC36" s="18">
        <f t="shared" ca="1" si="21"/>
        <v>0</v>
      </c>
      <c r="CD36" s="18">
        <f t="shared" ca="1" si="21"/>
        <v>0</v>
      </c>
      <c r="CE36" s="18">
        <f t="shared" ca="1" si="21"/>
        <v>0</v>
      </c>
      <c r="CF36" s="18">
        <f t="shared" ca="1" si="21"/>
        <v>0</v>
      </c>
      <c r="CG36" s="18">
        <f t="shared" ca="1" si="21"/>
        <v>0</v>
      </c>
      <c r="CH36" s="18">
        <f t="shared" ca="1" si="21"/>
        <v>0</v>
      </c>
      <c r="CI36" s="19">
        <f t="shared" ca="1" si="24"/>
        <v>0</v>
      </c>
      <c r="CJ36" s="18">
        <f t="shared" ca="1" si="27"/>
        <v>0</v>
      </c>
      <c r="CK36" s="18">
        <f t="shared" ca="1" si="27"/>
        <v>0</v>
      </c>
      <c r="CL36" s="19">
        <f t="shared" ca="1" si="25"/>
        <v>0</v>
      </c>
      <c r="CM36" s="18">
        <f t="shared" ca="1" si="28"/>
        <v>0</v>
      </c>
      <c r="CN36" s="18">
        <f t="shared" ca="1" si="28"/>
        <v>0</v>
      </c>
      <c r="CO36" s="19">
        <f t="shared" ca="1" si="26"/>
        <v>0</v>
      </c>
      <c r="CP36" s="18">
        <f t="shared" ca="1" si="22"/>
        <v>0</v>
      </c>
      <c r="CQ36" s="18">
        <f t="shared" ca="1" si="22"/>
        <v>0</v>
      </c>
      <c r="CR36" s="18">
        <f t="shared" ca="1" si="22"/>
        <v>0</v>
      </c>
      <c r="CS36" s="18">
        <f t="shared" ca="1" si="22"/>
        <v>0</v>
      </c>
      <c r="CT36" s="18">
        <f t="shared" ca="1" si="22"/>
        <v>0</v>
      </c>
      <c r="CU36" s="19">
        <f t="shared" ca="1" si="10"/>
        <v>600721912.22000015</v>
      </c>
    </row>
    <row r="37" spans="1:99" ht="12.75" customHeight="1">
      <c r="A37" s="57" t="s">
        <v>206</v>
      </c>
      <c r="B37" s="17">
        <v>1043</v>
      </c>
      <c r="C37" s="58" t="s">
        <v>146</v>
      </c>
      <c r="D37" s="19">
        <f t="shared" ca="1" si="23"/>
        <v>697444082.07999623</v>
      </c>
      <c r="E37" s="18">
        <f t="shared" ca="1" si="17"/>
        <v>49929220.839993268</v>
      </c>
      <c r="F37" s="18">
        <f t="shared" ca="1" si="17"/>
        <v>536345660.49000299</v>
      </c>
      <c r="G37" s="18">
        <f t="shared" ca="1" si="17"/>
        <v>111169200.75</v>
      </c>
      <c r="H37" s="18">
        <f t="shared" ca="1" si="17"/>
        <v>2255834.7000000002</v>
      </c>
      <c r="I37" s="18">
        <f t="shared" ca="1" si="17"/>
        <v>16581522.9</v>
      </c>
      <c r="J37" s="18">
        <f t="shared" ca="1" si="17"/>
        <v>0</v>
      </c>
      <c r="K37" s="18">
        <f t="shared" ca="1" si="17"/>
        <v>0</v>
      </c>
      <c r="L37" s="18">
        <f t="shared" ca="1" si="17"/>
        <v>0</v>
      </c>
      <c r="M37" s="18">
        <f t="shared" ca="1" si="17"/>
        <v>0</v>
      </c>
      <c r="N37" s="18">
        <f t="shared" ca="1" si="17"/>
        <v>0</v>
      </c>
      <c r="O37" s="18">
        <f t="shared" ca="1" si="17"/>
        <v>61892111.999999993</v>
      </c>
      <c r="P37" s="18">
        <f t="shared" ca="1" si="17"/>
        <v>37952.83</v>
      </c>
      <c r="Q37" s="18">
        <f t="shared" ca="1" si="17"/>
        <v>1712194.42</v>
      </c>
      <c r="R37" s="18">
        <f t="shared" ca="1" si="17"/>
        <v>0</v>
      </c>
      <c r="S37" s="18">
        <f t="shared" ca="1" si="17"/>
        <v>0</v>
      </c>
      <c r="T37" s="18">
        <f t="shared" ca="1" si="1"/>
        <v>786365940.0999999</v>
      </c>
      <c r="U37" s="18">
        <f t="shared" ca="1" si="18"/>
        <v>0</v>
      </c>
      <c r="V37" s="18">
        <f t="shared" ca="1" si="18"/>
        <v>167959443.09999999</v>
      </c>
      <c r="W37" s="18">
        <f t="shared" ca="1" si="18"/>
        <v>705681969.44999993</v>
      </c>
      <c r="X37" s="18">
        <f t="shared" ca="1" si="18"/>
        <v>7650</v>
      </c>
      <c r="Y37" s="18">
        <f t="shared" ca="1" si="18"/>
        <v>36244585.799999997</v>
      </c>
      <c r="Z37" s="18">
        <f t="shared" ca="1" si="18"/>
        <v>33522456.77</v>
      </c>
      <c r="AA37" s="18">
        <f t="shared" ca="1" si="18"/>
        <v>0</v>
      </c>
      <c r="AB37" s="18">
        <f t="shared" ca="1" si="18"/>
        <v>0</v>
      </c>
      <c r="AC37" s="18">
        <f t="shared" ca="1" si="18"/>
        <v>3300219.58</v>
      </c>
      <c r="AD37" s="18">
        <f t="shared" ca="1" si="18"/>
        <v>15583318.5</v>
      </c>
      <c r="AE37" s="18">
        <f t="shared" ca="1" si="15"/>
        <v>5985491</v>
      </c>
      <c r="AF37" s="18">
        <f t="shared" ca="1" si="15"/>
        <v>4471440.5</v>
      </c>
      <c r="AG37" s="18">
        <f t="shared" ca="1" si="15"/>
        <v>0</v>
      </c>
      <c r="AH37" s="18">
        <f t="shared" ca="1" si="15"/>
        <v>0</v>
      </c>
      <c r="AI37" s="18">
        <f t="shared" ca="1" si="15"/>
        <v>0</v>
      </c>
      <c r="AJ37" s="18">
        <f t="shared" ca="1" si="15"/>
        <v>188592.36</v>
      </c>
      <c r="AK37" s="18">
        <f t="shared" ca="1" si="15"/>
        <v>38751.660000000003</v>
      </c>
      <c r="AL37" s="18">
        <f t="shared" ca="1" si="15"/>
        <v>0</v>
      </c>
      <c r="AM37" s="18">
        <f t="shared" ca="1" si="15"/>
        <v>48771923.890000001</v>
      </c>
      <c r="AN37" s="18">
        <f t="shared" ca="1" si="15"/>
        <v>0</v>
      </c>
      <c r="AO37" s="18">
        <f t="shared" ca="1" si="15"/>
        <v>0</v>
      </c>
      <c r="AP37" s="18">
        <f t="shared" ca="1" si="15"/>
        <v>7368061.8799999999</v>
      </c>
      <c r="AQ37" s="18">
        <f t="shared" ca="1" si="15"/>
        <v>0</v>
      </c>
      <c r="AR37" s="18">
        <f t="shared" ca="1" si="15"/>
        <v>0</v>
      </c>
      <c r="AS37" s="18">
        <f t="shared" ca="1" si="15"/>
        <v>0</v>
      </c>
      <c r="AT37" s="18">
        <f t="shared" ca="1" si="15"/>
        <v>0</v>
      </c>
      <c r="AU37" s="18">
        <f t="shared" ca="1" si="19"/>
        <v>0</v>
      </c>
      <c r="AV37" s="18">
        <f t="shared" ca="1" si="19"/>
        <v>0</v>
      </c>
      <c r="AW37" s="18">
        <f t="shared" ca="1" si="19"/>
        <v>0</v>
      </c>
      <c r="AX37" s="18">
        <f t="shared" ca="1" si="19"/>
        <v>0</v>
      </c>
      <c r="AY37" s="18">
        <f t="shared" ca="1" si="19"/>
        <v>0</v>
      </c>
      <c r="AZ37" s="18">
        <f t="shared" ca="1" si="19"/>
        <v>0</v>
      </c>
      <c r="BA37" s="18">
        <f t="shared" ca="1" si="19"/>
        <v>0</v>
      </c>
      <c r="BB37" s="18">
        <f t="shared" ca="1" si="19"/>
        <v>0</v>
      </c>
      <c r="BC37" s="18">
        <f t="shared" ca="1" si="19"/>
        <v>0</v>
      </c>
      <c r="BD37" s="18">
        <f t="shared" ca="1" si="19"/>
        <v>69238449.25</v>
      </c>
      <c r="BE37" s="18">
        <f t="shared" ca="1" si="19"/>
        <v>-37124.71</v>
      </c>
      <c r="BF37" s="18">
        <f t="shared" ca="1" si="19"/>
        <v>0</v>
      </c>
      <c r="BG37" s="18">
        <f t="shared" ca="1" si="19"/>
        <v>0</v>
      </c>
      <c r="BH37" s="18">
        <f t="shared" ca="1" si="19"/>
        <v>0</v>
      </c>
      <c r="BI37" s="18">
        <f t="shared" ca="1" si="19"/>
        <v>0</v>
      </c>
      <c r="BJ37" s="18">
        <f t="shared" ca="1" si="19"/>
        <v>0</v>
      </c>
      <c r="BK37" s="18">
        <f t="shared" ca="1" si="20"/>
        <v>0</v>
      </c>
      <c r="BL37" s="18">
        <f t="shared" ca="1" si="20"/>
        <v>0</v>
      </c>
      <c r="BM37" s="18">
        <f t="shared" ca="1" si="20"/>
        <v>0</v>
      </c>
      <c r="BN37" s="18">
        <f t="shared" ca="1" si="20"/>
        <v>8494750.6999999993</v>
      </c>
      <c r="BO37" s="18">
        <f t="shared" ca="1" si="20"/>
        <v>0</v>
      </c>
      <c r="BP37" s="18">
        <f t="shared" ca="1" si="20"/>
        <v>229047954.80000001</v>
      </c>
      <c r="BQ37" s="18">
        <f t="shared" ca="1" si="20"/>
        <v>5288367.22</v>
      </c>
      <c r="BR37" s="18">
        <f t="shared" ca="1" si="20"/>
        <v>3394577.08</v>
      </c>
      <c r="BS37" s="18">
        <f t="shared" ca="1" si="20"/>
        <v>16460002.110000001</v>
      </c>
      <c r="BT37" s="18">
        <f t="shared" ca="1" si="20"/>
        <v>0</v>
      </c>
      <c r="BU37" s="18">
        <f t="shared" ca="1" si="20"/>
        <v>0</v>
      </c>
      <c r="BV37" s="18">
        <f t="shared" ca="1" si="20"/>
        <v>30659588.369999997</v>
      </c>
      <c r="BW37" s="18">
        <f t="shared" ca="1" si="20"/>
        <v>0</v>
      </c>
      <c r="BX37" s="18">
        <f t="shared" ca="1" si="20"/>
        <v>0</v>
      </c>
      <c r="BY37" s="18">
        <f t="shared" ca="1" si="20"/>
        <v>0</v>
      </c>
      <c r="BZ37" s="18">
        <f t="shared" ca="1" si="20"/>
        <v>18039.7</v>
      </c>
      <c r="CA37" s="18">
        <f t="shared" ca="1" si="21"/>
        <v>39173489.090000004</v>
      </c>
      <c r="CB37" s="18">
        <f t="shared" ca="1" si="21"/>
        <v>0</v>
      </c>
      <c r="CC37" s="18">
        <f t="shared" ca="1" si="21"/>
        <v>3342055.78</v>
      </c>
      <c r="CD37" s="18">
        <f t="shared" ca="1" si="21"/>
        <v>1008903.48</v>
      </c>
      <c r="CE37" s="18">
        <f t="shared" ca="1" si="21"/>
        <v>0</v>
      </c>
      <c r="CF37" s="18">
        <f t="shared" ca="1" si="21"/>
        <v>0</v>
      </c>
      <c r="CG37" s="18">
        <f t="shared" ca="1" si="21"/>
        <v>0</v>
      </c>
      <c r="CH37" s="18">
        <f t="shared" ca="1" si="21"/>
        <v>0</v>
      </c>
      <c r="CI37" s="19">
        <f t="shared" ca="1" si="24"/>
        <v>356978265.44000715</v>
      </c>
      <c r="CJ37" s="18">
        <f t="shared" ca="1" si="27"/>
        <v>0</v>
      </c>
      <c r="CK37" s="18">
        <f t="shared" ca="1" si="27"/>
        <v>0</v>
      </c>
      <c r="CL37" s="19">
        <f t="shared" ca="1" si="25"/>
        <v>41469925.680000111</v>
      </c>
      <c r="CM37" s="18">
        <f t="shared" ca="1" si="28"/>
        <v>5226944.3000000101</v>
      </c>
      <c r="CN37" s="18">
        <f t="shared" ca="1" si="28"/>
        <v>36242981.3800001</v>
      </c>
      <c r="CO37" s="19">
        <f t="shared" ca="1" si="26"/>
        <v>315508339.76000702</v>
      </c>
      <c r="CP37" s="18">
        <f t="shared" ca="1" si="22"/>
        <v>0</v>
      </c>
      <c r="CQ37" s="18">
        <f t="shared" ca="1" si="22"/>
        <v>315508339.76000702</v>
      </c>
      <c r="CR37" s="18">
        <f t="shared" ca="1" si="22"/>
        <v>392007.96</v>
      </c>
      <c r="CS37" s="18">
        <f t="shared" ca="1" si="22"/>
        <v>0</v>
      </c>
      <c r="CT37" s="18">
        <f t="shared" ca="1" si="22"/>
        <v>0</v>
      </c>
      <c r="CU37" s="19">
        <f t="shared" ca="1" si="10"/>
        <v>3358872869.7900033</v>
      </c>
    </row>
    <row r="38" spans="1:99" ht="12.75" customHeight="1">
      <c r="A38" s="57" t="s">
        <v>208</v>
      </c>
      <c r="B38" s="17">
        <v>1044</v>
      </c>
      <c r="C38" s="58" t="s">
        <v>146</v>
      </c>
      <c r="D38" s="19">
        <f t="shared" ca="1" si="23"/>
        <v>99592667.890000001</v>
      </c>
      <c r="E38" s="18">
        <f t="shared" ca="1" si="17"/>
        <v>86627179.799999997</v>
      </c>
      <c r="F38" s="18">
        <f t="shared" ca="1" si="17"/>
        <v>12965488.09</v>
      </c>
      <c r="G38" s="18">
        <f t="shared" ca="1" si="17"/>
        <v>0</v>
      </c>
      <c r="H38" s="18">
        <f t="shared" ca="1" si="17"/>
        <v>0</v>
      </c>
      <c r="I38" s="18">
        <f t="shared" ca="1" si="17"/>
        <v>95136232.920000002</v>
      </c>
      <c r="J38" s="18">
        <f t="shared" ca="1" si="17"/>
        <v>0</v>
      </c>
      <c r="K38" s="18">
        <f t="shared" ca="1" si="17"/>
        <v>0</v>
      </c>
      <c r="L38" s="18">
        <f t="shared" ca="1" si="17"/>
        <v>0</v>
      </c>
      <c r="M38" s="18">
        <f t="shared" ca="1" si="17"/>
        <v>0</v>
      </c>
      <c r="N38" s="18">
        <f t="shared" ca="1" si="17"/>
        <v>0</v>
      </c>
      <c r="O38" s="18">
        <f t="shared" ca="1" si="17"/>
        <v>0</v>
      </c>
      <c r="P38" s="18">
        <f t="shared" ca="1" si="17"/>
        <v>0</v>
      </c>
      <c r="Q38" s="18">
        <f t="shared" ca="1" si="17"/>
        <v>0</v>
      </c>
      <c r="R38" s="18">
        <f t="shared" ca="1" si="17"/>
        <v>0</v>
      </c>
      <c r="S38" s="18">
        <f t="shared" ca="1" si="17"/>
        <v>0</v>
      </c>
      <c r="T38" s="18">
        <f t="shared" ca="1" si="1"/>
        <v>1402825886.0899999</v>
      </c>
      <c r="U38" s="18">
        <f t="shared" ca="1" si="18"/>
        <v>1303630.43</v>
      </c>
      <c r="V38" s="18">
        <f t="shared" ca="1" si="18"/>
        <v>28227016.370000001</v>
      </c>
      <c r="W38" s="18">
        <f t="shared" ca="1" si="18"/>
        <v>205081116.55000001</v>
      </c>
      <c r="X38" s="18">
        <f t="shared" ca="1" si="18"/>
        <v>0</v>
      </c>
      <c r="Y38" s="18">
        <f t="shared" ca="1" si="18"/>
        <v>478140.5</v>
      </c>
      <c r="Z38" s="18">
        <f t="shared" ca="1" si="18"/>
        <v>3996976.84</v>
      </c>
      <c r="AA38" s="18">
        <f t="shared" ca="1" si="18"/>
        <v>0</v>
      </c>
      <c r="AB38" s="18">
        <f t="shared" ca="1" si="18"/>
        <v>0</v>
      </c>
      <c r="AC38" s="18">
        <f t="shared" ca="1" si="18"/>
        <v>5668192.4000000004</v>
      </c>
      <c r="AD38" s="18">
        <f t="shared" ca="1" si="18"/>
        <v>5357894.76</v>
      </c>
      <c r="AE38" s="18">
        <f t="shared" ca="1" si="18"/>
        <v>0</v>
      </c>
      <c r="AF38" s="18">
        <f t="shared" ca="1" si="18"/>
        <v>0</v>
      </c>
      <c r="AG38" s="18">
        <f t="shared" ca="1" si="18"/>
        <v>0</v>
      </c>
      <c r="AH38" s="18">
        <f t="shared" ca="1" si="18"/>
        <v>0</v>
      </c>
      <c r="AI38" s="18">
        <f t="shared" ca="1" si="18"/>
        <v>0</v>
      </c>
      <c r="AJ38" s="18">
        <f t="shared" ca="1" si="18"/>
        <v>131032.44</v>
      </c>
      <c r="AK38" s="18">
        <f t="shared" ref="AK38:AZ53" ca="1" si="29">IFERROR(IF($C$2="Yurtiçi",INDIRECT("'"&amp;$B$2&amp;"'!"&amp;ADDRESS(MATCH($B38,INDIRECT("'"&amp;$B$2&amp;"'!$B$1:$B$1095"),0),MATCH(AK$5,INDIRECT("'"&amp;$B$2&amp;"'!5:5"),0))),IF($C$2="Yurtdışı",INDIRECT("'"&amp;$B$2&amp;"'!"&amp;ADDRESS(MATCH($B38,INDIRECT("'"&amp;$B$2&amp;"'!$B$1:$B$1095"),0),MATCH(AK$5,INDIRECT("'"&amp;$B$2&amp;"'!5:5"),0)+1)),INDIRECT("'"&amp;$B$2&amp;"'!"&amp;ADDRESS(MATCH($B38,INDIRECT("'"&amp;$B$2&amp;"'!$B$1:$B$1095"),0),MATCH(AK$5,INDIRECT("'"&amp;$B$2&amp;"'!5:5"),0)))+INDIRECT("'"&amp;$B$2&amp;"'!"&amp;ADDRESS(MATCH($B38,INDIRECT("'"&amp;$B$2&amp;"'!$B$1:$B$1095"),0),MATCH(AK$5,INDIRECT("'"&amp;$B$2&amp;"'!5:5"),0)+1)))),0)</f>
        <v>0</v>
      </c>
      <c r="AL38" s="18">
        <f t="shared" ca="1" si="29"/>
        <v>0</v>
      </c>
      <c r="AM38" s="18">
        <f t="shared" ca="1" si="29"/>
        <v>0</v>
      </c>
      <c r="AN38" s="18">
        <f t="shared" ca="1" si="29"/>
        <v>0</v>
      </c>
      <c r="AO38" s="18">
        <f t="shared" ca="1" si="29"/>
        <v>0</v>
      </c>
      <c r="AP38" s="18">
        <f t="shared" ca="1" si="29"/>
        <v>96351.45</v>
      </c>
      <c r="AQ38" s="18">
        <f t="shared" ca="1" si="29"/>
        <v>0</v>
      </c>
      <c r="AR38" s="18">
        <f t="shared" ca="1" si="29"/>
        <v>0</v>
      </c>
      <c r="AS38" s="18">
        <f t="shared" ca="1" si="29"/>
        <v>0</v>
      </c>
      <c r="AT38" s="18">
        <f t="shared" ca="1" si="29"/>
        <v>0</v>
      </c>
      <c r="AU38" s="18">
        <f t="shared" ca="1" si="29"/>
        <v>0</v>
      </c>
      <c r="AV38" s="18">
        <f t="shared" ca="1" si="29"/>
        <v>0</v>
      </c>
      <c r="AW38" s="18">
        <f t="shared" ca="1" si="29"/>
        <v>0</v>
      </c>
      <c r="AX38" s="18">
        <f t="shared" ca="1" si="29"/>
        <v>0</v>
      </c>
      <c r="AY38" s="18">
        <f t="shared" ca="1" si="19"/>
        <v>0</v>
      </c>
      <c r="AZ38" s="18">
        <f t="shared" ca="1" si="19"/>
        <v>0</v>
      </c>
      <c r="BA38" s="18">
        <f t="shared" ca="1" si="19"/>
        <v>0</v>
      </c>
      <c r="BB38" s="18">
        <f t="shared" ca="1" si="19"/>
        <v>0</v>
      </c>
      <c r="BC38" s="18">
        <f t="shared" ca="1" si="19"/>
        <v>0</v>
      </c>
      <c r="BD38" s="18">
        <f t="shared" ca="1" si="19"/>
        <v>162469096.66999999</v>
      </c>
      <c r="BE38" s="18">
        <f t="shared" ca="1" si="19"/>
        <v>0</v>
      </c>
      <c r="BF38" s="18">
        <f t="shared" ca="1" si="19"/>
        <v>0</v>
      </c>
      <c r="BG38" s="18">
        <f t="shared" ca="1" si="19"/>
        <v>0</v>
      </c>
      <c r="BH38" s="18">
        <f t="shared" ca="1" si="19"/>
        <v>0</v>
      </c>
      <c r="BI38" s="18">
        <f t="shared" ca="1" si="19"/>
        <v>0</v>
      </c>
      <c r="BJ38" s="18">
        <f t="shared" ca="1" si="19"/>
        <v>0</v>
      </c>
      <c r="BK38" s="18">
        <f t="shared" ca="1" si="20"/>
        <v>0</v>
      </c>
      <c r="BL38" s="18">
        <f t="shared" ca="1" si="20"/>
        <v>0</v>
      </c>
      <c r="BM38" s="18">
        <f t="shared" ca="1" si="20"/>
        <v>0</v>
      </c>
      <c r="BN38" s="18">
        <f t="shared" ca="1" si="20"/>
        <v>66587602.280000001</v>
      </c>
      <c r="BO38" s="18">
        <f t="shared" ca="1" si="20"/>
        <v>0</v>
      </c>
      <c r="BP38" s="18">
        <f t="shared" ca="1" si="20"/>
        <v>58660.03</v>
      </c>
      <c r="BQ38" s="18">
        <f t="shared" ca="1" si="20"/>
        <v>0</v>
      </c>
      <c r="BR38" s="18">
        <f t="shared" ca="1" si="20"/>
        <v>0</v>
      </c>
      <c r="BS38" s="18">
        <f t="shared" ca="1" si="20"/>
        <v>1721797.6</v>
      </c>
      <c r="BT38" s="18">
        <f t="shared" ca="1" si="20"/>
        <v>0</v>
      </c>
      <c r="BU38" s="18">
        <f t="shared" ca="1" si="20"/>
        <v>0</v>
      </c>
      <c r="BV38" s="18">
        <f t="shared" ca="1" si="20"/>
        <v>0</v>
      </c>
      <c r="BW38" s="18">
        <f t="shared" ca="1" si="20"/>
        <v>0</v>
      </c>
      <c r="BX38" s="18">
        <f t="shared" ca="1" si="20"/>
        <v>0</v>
      </c>
      <c r="BY38" s="18">
        <f t="shared" ca="1" si="20"/>
        <v>0</v>
      </c>
      <c r="BZ38" s="18">
        <f t="shared" ref="BZ38:CB38" ca="1" si="30">IFERROR(IF($C$2="Yurtiçi",INDIRECT("'"&amp;$B$2&amp;"'!"&amp;ADDRESS(MATCH($B38,INDIRECT("'"&amp;$B$2&amp;"'!$B$1:$B$1095"),0),MATCH(BZ$5,INDIRECT("'"&amp;$B$2&amp;"'!5:5"),0))),IF($C$2="Yurtdışı",INDIRECT("'"&amp;$B$2&amp;"'!"&amp;ADDRESS(MATCH($B38,INDIRECT("'"&amp;$B$2&amp;"'!$B$1:$B$1095"),0),MATCH(BZ$5,INDIRECT("'"&amp;$B$2&amp;"'!5:5"),0)+1)),INDIRECT("'"&amp;$B$2&amp;"'!"&amp;ADDRESS(MATCH($B38,INDIRECT("'"&amp;$B$2&amp;"'!$B$1:$B$1095"),0),MATCH(BZ$5,INDIRECT("'"&amp;$B$2&amp;"'!5:5"),0)))+INDIRECT("'"&amp;$B$2&amp;"'!"&amp;ADDRESS(MATCH($B38,INDIRECT("'"&amp;$B$2&amp;"'!$B$1:$B$1095"),0),MATCH(BZ$5,INDIRECT("'"&amp;$B$2&amp;"'!5:5"),0)+1)))),0)</f>
        <v>0</v>
      </c>
      <c r="CA38" s="18">
        <f t="shared" ca="1" si="30"/>
        <v>0</v>
      </c>
      <c r="CB38" s="18">
        <f t="shared" ca="1" si="30"/>
        <v>0</v>
      </c>
      <c r="CC38" s="18">
        <f t="shared" ca="1" si="21"/>
        <v>0</v>
      </c>
      <c r="CD38" s="18">
        <f t="shared" ca="1" si="21"/>
        <v>0</v>
      </c>
      <c r="CE38" s="18">
        <f t="shared" ca="1" si="21"/>
        <v>0</v>
      </c>
      <c r="CF38" s="18">
        <f t="shared" ca="1" si="21"/>
        <v>0</v>
      </c>
      <c r="CG38" s="18">
        <f t="shared" ca="1" si="21"/>
        <v>0</v>
      </c>
      <c r="CH38" s="18">
        <f t="shared" ca="1" si="21"/>
        <v>0</v>
      </c>
      <c r="CI38" s="19">
        <f t="shared" ca="1" si="24"/>
        <v>99727790.260000005</v>
      </c>
      <c r="CJ38" s="18">
        <f t="shared" ca="1" si="27"/>
        <v>0</v>
      </c>
      <c r="CK38" s="18">
        <f t="shared" ca="1" si="27"/>
        <v>0</v>
      </c>
      <c r="CL38" s="19">
        <f t="shared" ca="1" si="25"/>
        <v>99727790.260000005</v>
      </c>
      <c r="CM38" s="18">
        <f t="shared" ca="1" si="28"/>
        <v>7178280.7199999997</v>
      </c>
      <c r="CN38" s="18">
        <f t="shared" ca="1" si="28"/>
        <v>92549509.540000007</v>
      </c>
      <c r="CO38" s="19">
        <f t="shared" ca="1" si="26"/>
        <v>0</v>
      </c>
      <c r="CP38" s="18">
        <f t="shared" ca="1" si="22"/>
        <v>0</v>
      </c>
      <c r="CQ38" s="18">
        <f t="shared" ca="1" si="22"/>
        <v>0</v>
      </c>
      <c r="CR38" s="18">
        <f t="shared" ca="1" si="22"/>
        <v>548545</v>
      </c>
      <c r="CS38" s="18">
        <f t="shared" ca="1" si="22"/>
        <v>0</v>
      </c>
      <c r="CT38" s="18">
        <f t="shared" ca="1" si="22"/>
        <v>0</v>
      </c>
      <c r="CU38" s="19">
        <f t="shared" ca="1" si="10"/>
        <v>2179008630.48</v>
      </c>
    </row>
    <row r="39" spans="1:99" ht="12.75" customHeight="1">
      <c r="A39" s="57" t="s">
        <v>210</v>
      </c>
      <c r="B39" s="17">
        <v>1045</v>
      </c>
      <c r="C39" s="58" t="s">
        <v>146</v>
      </c>
      <c r="D39" s="19">
        <f t="shared" ca="1" si="23"/>
        <v>14528450.25</v>
      </c>
      <c r="E39" s="18">
        <f t="shared" ref="E39:S54" ca="1" si="31">IFERROR(IF($C$2="Yurtiçi",INDIRECT("'"&amp;$B$2&amp;"'!"&amp;ADDRESS(MATCH($B39,INDIRECT("'"&amp;$B$2&amp;"'!$B$1:$B$1095"),0),MATCH(E$5,INDIRECT("'"&amp;$B$2&amp;"'!5:5"),0))),IF($C$2="Yurtdışı",INDIRECT("'"&amp;$B$2&amp;"'!"&amp;ADDRESS(MATCH($B39,INDIRECT("'"&amp;$B$2&amp;"'!$B$1:$B$1095"),0),MATCH(E$5,INDIRECT("'"&amp;$B$2&amp;"'!5:5"),0)+1)),INDIRECT("'"&amp;$B$2&amp;"'!"&amp;ADDRESS(MATCH($B39,INDIRECT("'"&amp;$B$2&amp;"'!$B$1:$B$1095"),0),MATCH(E$5,INDIRECT("'"&amp;$B$2&amp;"'!5:5"),0)))+INDIRECT("'"&amp;$B$2&amp;"'!"&amp;ADDRESS(MATCH($B39,INDIRECT("'"&amp;$B$2&amp;"'!$B$1:$B$1095"),0),MATCH(E$5,INDIRECT("'"&amp;$B$2&amp;"'!5:5"),0)+1)))),0)</f>
        <v>1872871.1</v>
      </c>
      <c r="F39" s="18">
        <f t="shared" ca="1" si="31"/>
        <v>7059150.3800000008</v>
      </c>
      <c r="G39" s="18">
        <f t="shared" ca="1" si="31"/>
        <v>5596428.7699999996</v>
      </c>
      <c r="H39" s="18">
        <f t="shared" ca="1" si="31"/>
        <v>69321.919999999998</v>
      </c>
      <c r="I39" s="18">
        <f t="shared" ca="1" si="31"/>
        <v>41776693.57</v>
      </c>
      <c r="J39" s="18">
        <f t="shared" ca="1" si="31"/>
        <v>0</v>
      </c>
      <c r="K39" s="18">
        <f t="shared" ca="1" si="31"/>
        <v>4577104.8899999997</v>
      </c>
      <c r="L39" s="18">
        <f t="shared" ca="1" si="31"/>
        <v>0</v>
      </c>
      <c r="M39" s="18">
        <f t="shared" ca="1" si="31"/>
        <v>1072618.1499999999</v>
      </c>
      <c r="N39" s="18">
        <f t="shared" ca="1" si="31"/>
        <v>505196.53</v>
      </c>
      <c r="O39" s="18">
        <f t="shared" ca="1" si="31"/>
        <v>9102433.8000000007</v>
      </c>
      <c r="P39" s="18">
        <f t="shared" ca="1" si="31"/>
        <v>0</v>
      </c>
      <c r="Q39" s="18">
        <f t="shared" ca="1" si="31"/>
        <v>619772.91</v>
      </c>
      <c r="R39" s="18">
        <f t="shared" ca="1" si="31"/>
        <v>0</v>
      </c>
      <c r="S39" s="18">
        <f t="shared" ca="1" si="31"/>
        <v>0</v>
      </c>
      <c r="T39" s="18">
        <f t="shared" ca="1" si="1"/>
        <v>5777621356.2600002</v>
      </c>
      <c r="U39" s="18">
        <f t="shared" ref="U39:AJ54" ca="1" si="32">IFERROR(IF($C$2="Yurtiçi",INDIRECT("'"&amp;$B$2&amp;"'!"&amp;ADDRESS(MATCH($B39,INDIRECT("'"&amp;$B$2&amp;"'!$B$1:$B$1095"),0),MATCH(U$5,INDIRECT("'"&amp;$B$2&amp;"'!5:5"),0))),IF($C$2="Yurtdışı",INDIRECT("'"&amp;$B$2&amp;"'!"&amp;ADDRESS(MATCH($B39,INDIRECT("'"&amp;$B$2&amp;"'!$B$1:$B$1095"),0),MATCH(U$5,INDIRECT("'"&amp;$B$2&amp;"'!5:5"),0)+1)),INDIRECT("'"&amp;$B$2&amp;"'!"&amp;ADDRESS(MATCH($B39,INDIRECT("'"&amp;$B$2&amp;"'!$B$1:$B$1095"),0),MATCH(U$5,INDIRECT("'"&amp;$B$2&amp;"'!5:5"),0)))+INDIRECT("'"&amp;$B$2&amp;"'!"&amp;ADDRESS(MATCH($B39,INDIRECT("'"&amp;$B$2&amp;"'!$B$1:$B$1095"),0),MATCH(U$5,INDIRECT("'"&amp;$B$2&amp;"'!5:5"),0)+1)))),0)</f>
        <v>1322554.6499999999</v>
      </c>
      <c r="V39" s="18">
        <f t="shared" ca="1" si="32"/>
        <v>1971216419.95</v>
      </c>
      <c r="W39" s="18">
        <f t="shared" ca="1" si="32"/>
        <v>316109118.47000003</v>
      </c>
      <c r="X39" s="18">
        <f t="shared" ca="1" si="32"/>
        <v>0</v>
      </c>
      <c r="Y39" s="18">
        <f t="shared" ca="1" si="32"/>
        <v>6024157.9600000009</v>
      </c>
      <c r="Z39" s="18">
        <f t="shared" ca="1" si="32"/>
        <v>11008653.130000001</v>
      </c>
      <c r="AA39" s="18">
        <f t="shared" ca="1" si="32"/>
        <v>0</v>
      </c>
      <c r="AB39" s="18">
        <f t="shared" ca="1" si="32"/>
        <v>0</v>
      </c>
      <c r="AC39" s="18">
        <f t="shared" ca="1" si="32"/>
        <v>371499.62</v>
      </c>
      <c r="AD39" s="18">
        <f t="shared" ca="1" si="32"/>
        <v>447909.11</v>
      </c>
      <c r="AE39" s="18">
        <f t="shared" ca="1" si="32"/>
        <v>0</v>
      </c>
      <c r="AF39" s="18">
        <f t="shared" ca="1" si="32"/>
        <v>299777.46999999997</v>
      </c>
      <c r="AG39" s="18">
        <f t="shared" ca="1" si="32"/>
        <v>39144.949999999997</v>
      </c>
      <c r="AH39" s="18">
        <f t="shared" ca="1" si="32"/>
        <v>7089203.5</v>
      </c>
      <c r="AI39" s="18">
        <f t="shared" ca="1" si="32"/>
        <v>0</v>
      </c>
      <c r="AJ39" s="18">
        <f t="shared" ca="1" si="32"/>
        <v>1205650.27</v>
      </c>
      <c r="AK39" s="18">
        <f t="shared" ca="1" si="29"/>
        <v>70682.720000000001</v>
      </c>
      <c r="AL39" s="18">
        <f t="shared" ca="1" si="29"/>
        <v>0</v>
      </c>
      <c r="AM39" s="18">
        <f t="shared" ca="1" si="29"/>
        <v>350711.8</v>
      </c>
      <c r="AN39" s="18">
        <f t="shared" ca="1" si="29"/>
        <v>0</v>
      </c>
      <c r="AO39" s="18">
        <f t="shared" ca="1" si="29"/>
        <v>0</v>
      </c>
      <c r="AP39" s="18">
        <f t="shared" ca="1" si="29"/>
        <v>16844</v>
      </c>
      <c r="AQ39" s="18">
        <f t="shared" ca="1" si="29"/>
        <v>0</v>
      </c>
      <c r="AR39" s="18">
        <f t="shared" ca="1" si="29"/>
        <v>0</v>
      </c>
      <c r="AS39" s="18">
        <f t="shared" ca="1" si="29"/>
        <v>0</v>
      </c>
      <c r="AT39" s="18">
        <f t="shared" ca="1" si="29"/>
        <v>28664228.409999996</v>
      </c>
      <c r="AU39" s="18">
        <f t="shared" ca="1" si="29"/>
        <v>983089.86</v>
      </c>
      <c r="AV39" s="18">
        <f t="shared" ca="1" si="29"/>
        <v>0</v>
      </c>
      <c r="AW39" s="18">
        <f t="shared" ca="1" si="29"/>
        <v>0</v>
      </c>
      <c r="AX39" s="18">
        <f t="shared" ca="1" si="29"/>
        <v>1174780.4100000001</v>
      </c>
      <c r="AY39" s="18">
        <f t="shared" ca="1" si="29"/>
        <v>0</v>
      </c>
      <c r="AZ39" s="18">
        <f t="shared" ca="1" si="29"/>
        <v>0</v>
      </c>
      <c r="BA39" s="18">
        <f t="shared" ref="BA39:BP54" ca="1" si="33">IFERROR(IF($C$2="Yurtiçi",INDIRECT("'"&amp;$B$2&amp;"'!"&amp;ADDRESS(MATCH($B39,INDIRECT("'"&amp;$B$2&amp;"'!$B$1:$B$1095"),0),MATCH(BA$5,INDIRECT("'"&amp;$B$2&amp;"'!5:5"),0))),IF($C$2="Yurtdışı",INDIRECT("'"&amp;$B$2&amp;"'!"&amp;ADDRESS(MATCH($B39,INDIRECT("'"&amp;$B$2&amp;"'!$B$1:$B$1095"),0),MATCH(BA$5,INDIRECT("'"&amp;$B$2&amp;"'!5:5"),0)+1)),INDIRECT("'"&amp;$B$2&amp;"'!"&amp;ADDRESS(MATCH($B39,INDIRECT("'"&amp;$B$2&amp;"'!$B$1:$B$1095"),0),MATCH(BA$5,INDIRECT("'"&amp;$B$2&amp;"'!5:5"),0)))+INDIRECT("'"&amp;$B$2&amp;"'!"&amp;ADDRESS(MATCH($B39,INDIRECT("'"&amp;$B$2&amp;"'!$B$1:$B$1095"),0),MATCH(BA$5,INDIRECT("'"&amp;$B$2&amp;"'!5:5"),0)+1)))),0)</f>
        <v>0</v>
      </c>
      <c r="BB39" s="18">
        <f t="shared" ca="1" si="33"/>
        <v>0</v>
      </c>
      <c r="BC39" s="18">
        <f t="shared" ca="1" si="33"/>
        <v>0</v>
      </c>
      <c r="BD39" s="18">
        <f t="shared" ca="1" si="33"/>
        <v>8336851.9100000001</v>
      </c>
      <c r="BE39" s="18">
        <f t="shared" ca="1" si="33"/>
        <v>0</v>
      </c>
      <c r="BF39" s="18">
        <f t="shared" ca="1" si="33"/>
        <v>0</v>
      </c>
      <c r="BG39" s="18">
        <f t="shared" ca="1" si="33"/>
        <v>0</v>
      </c>
      <c r="BH39" s="18">
        <f t="shared" ca="1" si="33"/>
        <v>0</v>
      </c>
      <c r="BI39" s="18">
        <f t="shared" ca="1" si="33"/>
        <v>0</v>
      </c>
      <c r="BJ39" s="18">
        <f t="shared" ca="1" si="33"/>
        <v>0</v>
      </c>
      <c r="BK39" s="18">
        <f t="shared" ca="1" si="33"/>
        <v>0</v>
      </c>
      <c r="BL39" s="18">
        <f t="shared" ca="1" si="33"/>
        <v>0</v>
      </c>
      <c r="BM39" s="18">
        <f t="shared" ca="1" si="33"/>
        <v>0</v>
      </c>
      <c r="BN39" s="18">
        <f t="shared" ca="1" si="33"/>
        <v>3339191.08</v>
      </c>
      <c r="BO39" s="18">
        <f t="shared" ca="1" si="33"/>
        <v>0</v>
      </c>
      <c r="BP39" s="18">
        <f t="shared" ca="1" si="33"/>
        <v>25561210.23</v>
      </c>
      <c r="BQ39" s="18">
        <f t="shared" ref="BQ39:CF54" ca="1" si="34">IFERROR(IF($C$2="Yurtiçi",INDIRECT("'"&amp;$B$2&amp;"'!"&amp;ADDRESS(MATCH($B39,INDIRECT("'"&amp;$B$2&amp;"'!$B$1:$B$1095"),0),MATCH(BQ$5,INDIRECT("'"&amp;$B$2&amp;"'!5:5"),0))),IF($C$2="Yurtdışı",INDIRECT("'"&amp;$B$2&amp;"'!"&amp;ADDRESS(MATCH($B39,INDIRECT("'"&amp;$B$2&amp;"'!$B$1:$B$1095"),0),MATCH(BQ$5,INDIRECT("'"&amp;$B$2&amp;"'!5:5"),0)+1)),INDIRECT("'"&amp;$B$2&amp;"'!"&amp;ADDRESS(MATCH($B39,INDIRECT("'"&amp;$B$2&amp;"'!$B$1:$B$1095"),0),MATCH(BQ$5,INDIRECT("'"&amp;$B$2&amp;"'!5:5"),0)))+INDIRECT("'"&amp;$B$2&amp;"'!"&amp;ADDRESS(MATCH($B39,INDIRECT("'"&amp;$B$2&amp;"'!$B$1:$B$1095"),0),MATCH(BQ$5,INDIRECT("'"&amp;$B$2&amp;"'!5:5"),0)+1)))),0)</f>
        <v>4237898.12</v>
      </c>
      <c r="BR39" s="18">
        <f t="shared" ca="1" si="34"/>
        <v>19154746.619999997</v>
      </c>
      <c r="BS39" s="18">
        <f t="shared" ca="1" si="34"/>
        <v>1737211.23</v>
      </c>
      <c r="BT39" s="18">
        <f t="shared" ca="1" si="34"/>
        <v>0</v>
      </c>
      <c r="BU39" s="18">
        <f t="shared" ca="1" si="34"/>
        <v>0</v>
      </c>
      <c r="BV39" s="18">
        <f t="shared" ca="1" si="34"/>
        <v>0</v>
      </c>
      <c r="BW39" s="18">
        <f t="shared" ca="1" si="34"/>
        <v>0</v>
      </c>
      <c r="BX39" s="18">
        <f t="shared" ca="1" si="34"/>
        <v>0</v>
      </c>
      <c r="BY39" s="18">
        <f t="shared" ca="1" si="34"/>
        <v>0</v>
      </c>
      <c r="BZ39" s="18">
        <f t="shared" ca="1" si="34"/>
        <v>145974.51999999999</v>
      </c>
      <c r="CA39" s="18">
        <f t="shared" ca="1" si="34"/>
        <v>22875004.600000001</v>
      </c>
      <c r="CB39" s="18">
        <f t="shared" ca="1" si="34"/>
        <v>0</v>
      </c>
      <c r="CC39" s="18">
        <f t="shared" ca="1" si="34"/>
        <v>3995387.48</v>
      </c>
      <c r="CD39" s="18">
        <f t="shared" ca="1" si="34"/>
        <v>0</v>
      </c>
      <c r="CE39" s="18">
        <f t="shared" ca="1" si="34"/>
        <v>0</v>
      </c>
      <c r="CF39" s="18">
        <f t="shared" ca="1" si="34"/>
        <v>0</v>
      </c>
      <c r="CG39" s="18">
        <f t="shared" ref="CC39:CH54" ca="1" si="35">IFERROR(IF($C$2="Yurtiçi",INDIRECT("'"&amp;$B$2&amp;"'!"&amp;ADDRESS(MATCH($B39,INDIRECT("'"&amp;$B$2&amp;"'!$B$1:$B$1095"),0),MATCH(CG$5,INDIRECT("'"&amp;$B$2&amp;"'!5:5"),0))),IF($C$2="Yurtdışı",INDIRECT("'"&amp;$B$2&amp;"'!"&amp;ADDRESS(MATCH($B39,INDIRECT("'"&amp;$B$2&amp;"'!$B$1:$B$1095"),0),MATCH(CG$5,INDIRECT("'"&amp;$B$2&amp;"'!5:5"),0)+1)),INDIRECT("'"&amp;$B$2&amp;"'!"&amp;ADDRESS(MATCH($B39,INDIRECT("'"&amp;$B$2&amp;"'!$B$1:$B$1095"),0),MATCH(CG$5,INDIRECT("'"&amp;$B$2&amp;"'!5:5"),0)))+INDIRECT("'"&amp;$B$2&amp;"'!"&amp;ADDRESS(MATCH($B39,INDIRECT("'"&amp;$B$2&amp;"'!$B$1:$B$1095"),0),MATCH(CG$5,INDIRECT("'"&amp;$B$2&amp;"'!5:5"),0)+1)))),0)</f>
        <v>113552.99</v>
      </c>
      <c r="CH39" s="18">
        <f t="shared" ca="1" si="35"/>
        <v>0</v>
      </c>
      <c r="CI39" s="19">
        <f t="shared" ca="1" si="24"/>
        <v>15224464.279999999</v>
      </c>
      <c r="CJ39" s="18">
        <f t="shared" ca="1" si="27"/>
        <v>0</v>
      </c>
      <c r="CK39" s="18">
        <f t="shared" ca="1" si="27"/>
        <v>0</v>
      </c>
      <c r="CL39" s="19">
        <f t="shared" ca="1" si="25"/>
        <v>15224464.279999999</v>
      </c>
      <c r="CM39" s="18">
        <f t="shared" ca="1" si="28"/>
        <v>0</v>
      </c>
      <c r="CN39" s="18">
        <f t="shared" ca="1" si="28"/>
        <v>15224464.279999999</v>
      </c>
      <c r="CO39" s="19">
        <f t="shared" ca="1" si="26"/>
        <v>0</v>
      </c>
      <c r="CP39" s="18">
        <f t="shared" ref="CP39:CT54" ca="1" si="36">IFERROR(IF($C$2="Yurtiçi",INDIRECT("'"&amp;$B$2&amp;"'!"&amp;ADDRESS(MATCH($B39,INDIRECT("'"&amp;$B$2&amp;"'!$B$1:$B$1095"),0),MATCH(CP$5,INDIRECT("'"&amp;$B$2&amp;"'!5:5"),0))),IF($C$2="Yurtdışı",INDIRECT("'"&amp;$B$2&amp;"'!"&amp;ADDRESS(MATCH($B39,INDIRECT("'"&amp;$B$2&amp;"'!$B$1:$B$1095"),0),MATCH(CP$5,INDIRECT("'"&amp;$B$2&amp;"'!5:5"),0)+1)),INDIRECT("'"&amp;$B$2&amp;"'!"&amp;ADDRESS(MATCH($B39,INDIRECT("'"&amp;$B$2&amp;"'!$B$1:$B$1095"),0),MATCH(CP$5,INDIRECT("'"&amp;$B$2&amp;"'!5:5"),0)))+INDIRECT("'"&amp;$B$2&amp;"'!"&amp;ADDRESS(MATCH($B39,INDIRECT("'"&amp;$B$2&amp;"'!$B$1:$B$1095"),0),MATCH(CP$5,INDIRECT("'"&amp;$B$2&amp;"'!5:5"),0)+1)))),0)</f>
        <v>0</v>
      </c>
      <c r="CQ39" s="18">
        <f t="shared" ca="1" si="36"/>
        <v>0</v>
      </c>
      <c r="CR39" s="18">
        <f t="shared" ca="1" si="36"/>
        <v>8264907.1100000003</v>
      </c>
      <c r="CS39" s="18">
        <f t="shared" ca="1" si="36"/>
        <v>594281839.23000002</v>
      </c>
      <c r="CT39" s="18">
        <f t="shared" ca="1" si="36"/>
        <v>0</v>
      </c>
      <c r="CU39" s="19">
        <f t="shared" ca="1" si="10"/>
        <v>8903535613.9599991</v>
      </c>
    </row>
    <row r="40" spans="1:99" ht="12.75" customHeight="1">
      <c r="A40" s="57" t="s">
        <v>212</v>
      </c>
      <c r="B40" s="17">
        <v>1046</v>
      </c>
      <c r="C40" s="58" t="s">
        <v>146</v>
      </c>
      <c r="D40" s="19">
        <f t="shared" ca="1" si="23"/>
        <v>5544545.7300000004</v>
      </c>
      <c r="E40" s="18">
        <f t="shared" ca="1" si="31"/>
        <v>1009003.14</v>
      </c>
      <c r="F40" s="18">
        <f t="shared" ca="1" si="31"/>
        <v>2436415.35</v>
      </c>
      <c r="G40" s="18">
        <f t="shared" ca="1" si="31"/>
        <v>2099127.2400000002</v>
      </c>
      <c r="H40" s="18">
        <f t="shared" ca="1" si="31"/>
        <v>3638.91</v>
      </c>
      <c r="I40" s="18">
        <f t="shared" ca="1" si="31"/>
        <v>1635848.31</v>
      </c>
      <c r="J40" s="18">
        <f t="shared" ca="1" si="31"/>
        <v>0</v>
      </c>
      <c r="K40" s="18">
        <f t="shared" ca="1" si="31"/>
        <v>3056.53</v>
      </c>
      <c r="L40" s="18">
        <f t="shared" ca="1" si="31"/>
        <v>0</v>
      </c>
      <c r="M40" s="18">
        <f t="shared" ca="1" si="31"/>
        <v>0</v>
      </c>
      <c r="N40" s="18">
        <f t="shared" ca="1" si="31"/>
        <v>0</v>
      </c>
      <c r="O40" s="18">
        <f t="shared" ca="1" si="31"/>
        <v>13101071.93</v>
      </c>
      <c r="P40" s="18">
        <f t="shared" ca="1" si="31"/>
        <v>0</v>
      </c>
      <c r="Q40" s="18">
        <f t="shared" ca="1" si="31"/>
        <v>0</v>
      </c>
      <c r="R40" s="18">
        <f t="shared" ca="1" si="31"/>
        <v>0</v>
      </c>
      <c r="S40" s="18">
        <f t="shared" ca="1" si="31"/>
        <v>0</v>
      </c>
      <c r="T40" s="18">
        <f t="shared" ca="1" si="1"/>
        <v>0</v>
      </c>
      <c r="U40" s="18">
        <f t="shared" ca="1" si="32"/>
        <v>0</v>
      </c>
      <c r="V40" s="18">
        <f t="shared" ca="1" si="32"/>
        <v>10098579.289999999</v>
      </c>
      <c r="W40" s="18">
        <f t="shared" ca="1" si="32"/>
        <v>144463097.72999999</v>
      </c>
      <c r="X40" s="18">
        <f t="shared" ca="1" si="32"/>
        <v>7680423.29</v>
      </c>
      <c r="Y40" s="18">
        <f t="shared" ca="1" si="32"/>
        <v>0</v>
      </c>
      <c r="Z40" s="18">
        <f t="shared" ca="1" si="32"/>
        <v>0</v>
      </c>
      <c r="AA40" s="18">
        <f t="shared" ca="1" si="32"/>
        <v>0</v>
      </c>
      <c r="AB40" s="18">
        <f t="shared" ca="1" si="32"/>
        <v>0</v>
      </c>
      <c r="AC40" s="18">
        <f t="shared" ca="1" si="32"/>
        <v>88679.76</v>
      </c>
      <c r="AD40" s="18">
        <f t="shared" ca="1" si="32"/>
        <v>150630.82999999999</v>
      </c>
      <c r="AE40" s="18">
        <f t="shared" ca="1" si="32"/>
        <v>0</v>
      </c>
      <c r="AF40" s="18">
        <f t="shared" ca="1" si="32"/>
        <v>0</v>
      </c>
      <c r="AG40" s="18">
        <f t="shared" ca="1" si="32"/>
        <v>0</v>
      </c>
      <c r="AH40" s="18">
        <f t="shared" ca="1" si="32"/>
        <v>0</v>
      </c>
      <c r="AI40" s="18">
        <f t="shared" ca="1" si="32"/>
        <v>0</v>
      </c>
      <c r="AJ40" s="18">
        <f t="shared" ca="1" si="32"/>
        <v>0</v>
      </c>
      <c r="AK40" s="18">
        <f t="shared" ca="1" si="29"/>
        <v>0</v>
      </c>
      <c r="AL40" s="18">
        <f t="shared" ca="1" si="29"/>
        <v>0</v>
      </c>
      <c r="AM40" s="18">
        <f t="shared" ca="1" si="29"/>
        <v>0</v>
      </c>
      <c r="AN40" s="18">
        <f t="shared" ca="1" si="29"/>
        <v>0</v>
      </c>
      <c r="AO40" s="18">
        <f t="shared" ca="1" si="29"/>
        <v>0</v>
      </c>
      <c r="AP40" s="18">
        <f t="shared" ca="1" si="29"/>
        <v>0</v>
      </c>
      <c r="AQ40" s="18">
        <f t="shared" ca="1" si="29"/>
        <v>0</v>
      </c>
      <c r="AR40" s="18">
        <f t="shared" ca="1" si="29"/>
        <v>0</v>
      </c>
      <c r="AS40" s="18">
        <f t="shared" ca="1" si="29"/>
        <v>0</v>
      </c>
      <c r="AT40" s="18">
        <f t="shared" ca="1" si="29"/>
        <v>25181319.809999999</v>
      </c>
      <c r="AU40" s="18">
        <f t="shared" ca="1" si="29"/>
        <v>1578620.71</v>
      </c>
      <c r="AV40" s="18">
        <f t="shared" ca="1" si="29"/>
        <v>0</v>
      </c>
      <c r="AW40" s="18">
        <f t="shared" ca="1" si="29"/>
        <v>0</v>
      </c>
      <c r="AX40" s="18">
        <f t="shared" ca="1" si="29"/>
        <v>0</v>
      </c>
      <c r="AY40" s="18">
        <f t="shared" ca="1" si="29"/>
        <v>0</v>
      </c>
      <c r="AZ40" s="18">
        <f t="shared" ca="1" si="29"/>
        <v>0</v>
      </c>
      <c r="BA40" s="18">
        <f t="shared" ca="1" si="33"/>
        <v>0</v>
      </c>
      <c r="BB40" s="18">
        <f t="shared" ca="1" si="33"/>
        <v>0</v>
      </c>
      <c r="BC40" s="18">
        <f t="shared" ca="1" si="33"/>
        <v>0</v>
      </c>
      <c r="BD40" s="18">
        <f t="shared" ca="1" si="33"/>
        <v>2923005.34</v>
      </c>
      <c r="BE40" s="18">
        <f t="shared" ca="1" si="33"/>
        <v>0</v>
      </c>
      <c r="BF40" s="18">
        <f t="shared" ca="1" si="33"/>
        <v>0</v>
      </c>
      <c r="BG40" s="18">
        <f t="shared" ca="1" si="33"/>
        <v>0</v>
      </c>
      <c r="BH40" s="18">
        <f t="shared" ca="1" si="33"/>
        <v>0</v>
      </c>
      <c r="BI40" s="18">
        <f t="shared" ca="1" si="33"/>
        <v>0</v>
      </c>
      <c r="BJ40" s="18">
        <f t="shared" ca="1" si="33"/>
        <v>0</v>
      </c>
      <c r="BK40" s="18">
        <f t="shared" ca="1" si="33"/>
        <v>0</v>
      </c>
      <c r="BL40" s="18">
        <f t="shared" ca="1" si="33"/>
        <v>0</v>
      </c>
      <c r="BM40" s="18">
        <f t="shared" ca="1" si="33"/>
        <v>0</v>
      </c>
      <c r="BN40" s="18">
        <f t="shared" ca="1" si="33"/>
        <v>4889098</v>
      </c>
      <c r="BO40" s="18">
        <f t="shared" ca="1" si="33"/>
        <v>0</v>
      </c>
      <c r="BP40" s="18">
        <f t="shared" ca="1" si="33"/>
        <v>387165.09</v>
      </c>
      <c r="BQ40" s="18">
        <f t="shared" ca="1" si="34"/>
        <v>0</v>
      </c>
      <c r="BR40" s="18">
        <f t="shared" ca="1" si="34"/>
        <v>663291.11</v>
      </c>
      <c r="BS40" s="18">
        <f t="shared" ca="1" si="34"/>
        <v>283634.87</v>
      </c>
      <c r="BT40" s="18">
        <f t="shared" ca="1" si="34"/>
        <v>0</v>
      </c>
      <c r="BU40" s="18">
        <f t="shared" ca="1" si="34"/>
        <v>0</v>
      </c>
      <c r="BV40" s="18">
        <f t="shared" ca="1" si="34"/>
        <v>0</v>
      </c>
      <c r="BW40" s="18">
        <f t="shared" ca="1" si="34"/>
        <v>0</v>
      </c>
      <c r="BX40" s="18">
        <f t="shared" ca="1" si="34"/>
        <v>0</v>
      </c>
      <c r="BY40" s="18">
        <f t="shared" ca="1" si="34"/>
        <v>0</v>
      </c>
      <c r="BZ40" s="18">
        <f t="shared" ca="1" si="34"/>
        <v>0</v>
      </c>
      <c r="CA40" s="18">
        <f t="shared" ca="1" si="34"/>
        <v>0</v>
      </c>
      <c r="CB40" s="18">
        <f t="shared" ca="1" si="34"/>
        <v>0</v>
      </c>
      <c r="CC40" s="18">
        <f t="shared" ca="1" si="35"/>
        <v>0</v>
      </c>
      <c r="CD40" s="18">
        <f t="shared" ca="1" si="35"/>
        <v>0</v>
      </c>
      <c r="CE40" s="18">
        <f t="shared" ca="1" si="35"/>
        <v>0</v>
      </c>
      <c r="CF40" s="18">
        <f t="shared" ca="1" si="35"/>
        <v>0</v>
      </c>
      <c r="CG40" s="18">
        <f t="shared" ca="1" si="35"/>
        <v>0</v>
      </c>
      <c r="CH40" s="18">
        <f t="shared" ca="1" si="35"/>
        <v>0</v>
      </c>
      <c r="CI40" s="19">
        <f t="shared" ca="1" si="24"/>
        <v>0</v>
      </c>
      <c r="CJ40" s="18">
        <f t="shared" ca="1" si="27"/>
        <v>0</v>
      </c>
      <c r="CK40" s="18">
        <f t="shared" ca="1" si="27"/>
        <v>0</v>
      </c>
      <c r="CL40" s="19">
        <f t="shared" ca="1" si="25"/>
        <v>0</v>
      </c>
      <c r="CM40" s="18">
        <f t="shared" ca="1" si="28"/>
        <v>0</v>
      </c>
      <c r="CN40" s="18">
        <f t="shared" ca="1" si="28"/>
        <v>0</v>
      </c>
      <c r="CO40" s="19">
        <f t="shared" ca="1" si="26"/>
        <v>0</v>
      </c>
      <c r="CP40" s="18">
        <f t="shared" ca="1" si="36"/>
        <v>0</v>
      </c>
      <c r="CQ40" s="18">
        <f t="shared" ca="1" si="36"/>
        <v>0</v>
      </c>
      <c r="CR40" s="18">
        <f t="shared" ca="1" si="36"/>
        <v>0</v>
      </c>
      <c r="CS40" s="18">
        <f t="shared" ca="1" si="36"/>
        <v>0</v>
      </c>
      <c r="CT40" s="18">
        <f t="shared" ca="1" si="36"/>
        <v>0</v>
      </c>
      <c r="CU40" s="19">
        <f t="shared" ca="1" si="10"/>
        <v>218675707.24000001</v>
      </c>
    </row>
    <row r="41" spans="1:99" ht="12.75" customHeight="1">
      <c r="A41" s="57" t="s">
        <v>214</v>
      </c>
      <c r="B41" s="17">
        <v>1047</v>
      </c>
      <c r="C41" s="58" t="s">
        <v>146</v>
      </c>
      <c r="D41" s="19">
        <f t="shared" ca="1" si="23"/>
        <v>0</v>
      </c>
      <c r="E41" s="18">
        <f t="shared" ca="1" si="31"/>
        <v>0</v>
      </c>
      <c r="F41" s="18">
        <f t="shared" ca="1" si="31"/>
        <v>0</v>
      </c>
      <c r="G41" s="18">
        <f t="shared" ca="1" si="31"/>
        <v>0</v>
      </c>
      <c r="H41" s="18">
        <f t="shared" ca="1" si="31"/>
        <v>0</v>
      </c>
      <c r="I41" s="18">
        <f t="shared" ca="1" si="31"/>
        <v>0</v>
      </c>
      <c r="J41" s="18">
        <f t="shared" ca="1" si="31"/>
        <v>0</v>
      </c>
      <c r="K41" s="18">
        <f t="shared" ca="1" si="31"/>
        <v>0</v>
      </c>
      <c r="L41" s="18">
        <f t="shared" ca="1" si="31"/>
        <v>0</v>
      </c>
      <c r="M41" s="18">
        <f t="shared" ca="1" si="31"/>
        <v>0</v>
      </c>
      <c r="N41" s="18">
        <f t="shared" ca="1" si="31"/>
        <v>0</v>
      </c>
      <c r="O41" s="18">
        <f t="shared" ca="1" si="31"/>
        <v>0</v>
      </c>
      <c r="P41" s="18">
        <f t="shared" ca="1" si="31"/>
        <v>0</v>
      </c>
      <c r="Q41" s="18">
        <f t="shared" ca="1" si="31"/>
        <v>0</v>
      </c>
      <c r="R41" s="18">
        <f t="shared" ca="1" si="31"/>
        <v>0</v>
      </c>
      <c r="S41" s="18">
        <f t="shared" ca="1" si="31"/>
        <v>0</v>
      </c>
      <c r="T41" s="18">
        <f t="shared" ca="1" si="1"/>
        <v>0</v>
      </c>
      <c r="U41" s="18">
        <f t="shared" ca="1" si="32"/>
        <v>0</v>
      </c>
      <c r="V41" s="18">
        <f t="shared" ca="1" si="32"/>
        <v>0</v>
      </c>
      <c r="W41" s="18">
        <f t="shared" ca="1" si="32"/>
        <v>0</v>
      </c>
      <c r="X41" s="18">
        <f t="shared" ca="1" si="32"/>
        <v>0</v>
      </c>
      <c r="Y41" s="18">
        <f t="shared" ca="1" si="32"/>
        <v>0</v>
      </c>
      <c r="Z41" s="18">
        <f t="shared" ca="1" si="32"/>
        <v>0</v>
      </c>
      <c r="AA41" s="18">
        <f t="shared" ca="1" si="32"/>
        <v>0</v>
      </c>
      <c r="AB41" s="18">
        <f t="shared" ca="1" si="32"/>
        <v>0</v>
      </c>
      <c r="AC41" s="18">
        <f t="shared" ca="1" si="32"/>
        <v>0</v>
      </c>
      <c r="AD41" s="18">
        <f t="shared" ca="1" si="32"/>
        <v>0</v>
      </c>
      <c r="AE41" s="18">
        <f t="shared" ca="1" si="32"/>
        <v>0</v>
      </c>
      <c r="AF41" s="18">
        <f t="shared" ca="1" si="32"/>
        <v>0</v>
      </c>
      <c r="AG41" s="18">
        <f t="shared" ca="1" si="32"/>
        <v>0</v>
      </c>
      <c r="AH41" s="18">
        <f t="shared" ca="1" si="32"/>
        <v>0</v>
      </c>
      <c r="AI41" s="18">
        <f t="shared" ca="1" si="32"/>
        <v>0</v>
      </c>
      <c r="AJ41" s="18">
        <f t="shared" ca="1" si="32"/>
        <v>0</v>
      </c>
      <c r="AK41" s="18">
        <f t="shared" ca="1" si="29"/>
        <v>0</v>
      </c>
      <c r="AL41" s="18">
        <f t="shared" ca="1" si="29"/>
        <v>0</v>
      </c>
      <c r="AM41" s="18">
        <f t="shared" ca="1" si="29"/>
        <v>0</v>
      </c>
      <c r="AN41" s="18">
        <f t="shared" ca="1" si="29"/>
        <v>0</v>
      </c>
      <c r="AO41" s="18">
        <f t="shared" ca="1" si="29"/>
        <v>0</v>
      </c>
      <c r="AP41" s="18">
        <f t="shared" ca="1" si="29"/>
        <v>0</v>
      </c>
      <c r="AQ41" s="18">
        <f t="shared" ca="1" si="29"/>
        <v>0</v>
      </c>
      <c r="AR41" s="18">
        <f t="shared" ca="1" si="29"/>
        <v>0</v>
      </c>
      <c r="AS41" s="18">
        <f t="shared" ca="1" si="29"/>
        <v>0</v>
      </c>
      <c r="AT41" s="18">
        <f t="shared" ca="1" si="29"/>
        <v>0</v>
      </c>
      <c r="AU41" s="18">
        <f t="shared" ca="1" si="29"/>
        <v>0</v>
      </c>
      <c r="AV41" s="18">
        <f t="shared" ca="1" si="29"/>
        <v>0</v>
      </c>
      <c r="AW41" s="18">
        <f t="shared" ca="1" si="29"/>
        <v>0</v>
      </c>
      <c r="AX41" s="18">
        <f t="shared" ca="1" si="29"/>
        <v>0</v>
      </c>
      <c r="AY41" s="18">
        <f t="shared" ca="1" si="29"/>
        <v>0</v>
      </c>
      <c r="AZ41" s="18">
        <f t="shared" ca="1" si="29"/>
        <v>0</v>
      </c>
      <c r="BA41" s="18">
        <f t="shared" ca="1" si="33"/>
        <v>0</v>
      </c>
      <c r="BB41" s="18">
        <f t="shared" ca="1" si="33"/>
        <v>0</v>
      </c>
      <c r="BC41" s="18">
        <f t="shared" ca="1" si="33"/>
        <v>0</v>
      </c>
      <c r="BD41" s="18">
        <f t="shared" ca="1" si="33"/>
        <v>0</v>
      </c>
      <c r="BE41" s="18">
        <f t="shared" ca="1" si="33"/>
        <v>0</v>
      </c>
      <c r="BF41" s="18">
        <f t="shared" ca="1" si="33"/>
        <v>0</v>
      </c>
      <c r="BG41" s="18">
        <f t="shared" ca="1" si="33"/>
        <v>0</v>
      </c>
      <c r="BH41" s="18">
        <f t="shared" ca="1" si="33"/>
        <v>0</v>
      </c>
      <c r="BI41" s="18">
        <f t="shared" ca="1" si="33"/>
        <v>0</v>
      </c>
      <c r="BJ41" s="18">
        <f t="shared" ca="1" si="33"/>
        <v>0</v>
      </c>
      <c r="BK41" s="18">
        <f t="shared" ca="1" si="33"/>
        <v>0</v>
      </c>
      <c r="BL41" s="18">
        <f t="shared" ca="1" si="33"/>
        <v>0</v>
      </c>
      <c r="BM41" s="18">
        <f t="shared" ca="1" si="33"/>
        <v>0</v>
      </c>
      <c r="BN41" s="18">
        <f t="shared" ca="1" si="33"/>
        <v>0</v>
      </c>
      <c r="BO41" s="18">
        <f t="shared" ca="1" si="33"/>
        <v>0</v>
      </c>
      <c r="BP41" s="18">
        <f t="shared" ca="1" si="33"/>
        <v>0</v>
      </c>
      <c r="BQ41" s="18">
        <f t="shared" ca="1" si="34"/>
        <v>0</v>
      </c>
      <c r="BR41" s="18">
        <f t="shared" ca="1" si="34"/>
        <v>0</v>
      </c>
      <c r="BS41" s="18">
        <f t="shared" ca="1" si="34"/>
        <v>0</v>
      </c>
      <c r="BT41" s="18">
        <f t="shared" ca="1" si="34"/>
        <v>0</v>
      </c>
      <c r="BU41" s="18">
        <f t="shared" ca="1" si="34"/>
        <v>0</v>
      </c>
      <c r="BV41" s="18">
        <f t="shared" ca="1" si="34"/>
        <v>0</v>
      </c>
      <c r="BW41" s="18">
        <f t="shared" ca="1" si="34"/>
        <v>0</v>
      </c>
      <c r="BX41" s="18">
        <f t="shared" ca="1" si="34"/>
        <v>0</v>
      </c>
      <c r="BY41" s="18">
        <f t="shared" ca="1" si="34"/>
        <v>0</v>
      </c>
      <c r="BZ41" s="18">
        <f t="shared" ca="1" si="34"/>
        <v>0</v>
      </c>
      <c r="CA41" s="18">
        <f t="shared" ca="1" si="34"/>
        <v>0</v>
      </c>
      <c r="CB41" s="18">
        <f t="shared" ca="1" si="34"/>
        <v>0</v>
      </c>
      <c r="CC41" s="18">
        <f t="shared" ca="1" si="35"/>
        <v>0</v>
      </c>
      <c r="CD41" s="18">
        <f t="shared" ca="1" si="35"/>
        <v>0</v>
      </c>
      <c r="CE41" s="18">
        <f t="shared" ca="1" si="35"/>
        <v>0</v>
      </c>
      <c r="CF41" s="18">
        <f t="shared" ca="1" si="35"/>
        <v>0</v>
      </c>
      <c r="CG41" s="18">
        <f t="shared" ca="1" si="35"/>
        <v>0</v>
      </c>
      <c r="CH41" s="18">
        <f t="shared" ca="1" si="35"/>
        <v>0</v>
      </c>
      <c r="CI41" s="19">
        <f t="shared" ca="1" si="24"/>
        <v>0</v>
      </c>
      <c r="CJ41" s="18">
        <f t="shared" ca="1" si="27"/>
        <v>0</v>
      </c>
      <c r="CK41" s="18">
        <f t="shared" ca="1" si="27"/>
        <v>0</v>
      </c>
      <c r="CL41" s="19">
        <f t="shared" ca="1" si="25"/>
        <v>0</v>
      </c>
      <c r="CM41" s="18">
        <f t="shared" ca="1" si="28"/>
        <v>0</v>
      </c>
      <c r="CN41" s="18">
        <f t="shared" ca="1" si="28"/>
        <v>0</v>
      </c>
      <c r="CO41" s="19">
        <f t="shared" ca="1" si="26"/>
        <v>0</v>
      </c>
      <c r="CP41" s="18">
        <f t="shared" ca="1" si="36"/>
        <v>0</v>
      </c>
      <c r="CQ41" s="18">
        <f t="shared" ca="1" si="36"/>
        <v>0</v>
      </c>
      <c r="CR41" s="18">
        <f t="shared" ca="1" si="36"/>
        <v>0</v>
      </c>
      <c r="CS41" s="18">
        <f t="shared" ca="1" si="36"/>
        <v>0</v>
      </c>
      <c r="CT41" s="18">
        <f t="shared" ca="1" si="36"/>
        <v>0</v>
      </c>
      <c r="CU41" s="19">
        <f t="shared" ca="1" si="10"/>
        <v>0</v>
      </c>
    </row>
    <row r="42" spans="1:99" ht="12.75" customHeight="1">
      <c r="A42" s="57" t="s">
        <v>216</v>
      </c>
      <c r="B42" s="17">
        <v>1048</v>
      </c>
      <c r="C42" s="58" t="s">
        <v>146</v>
      </c>
      <c r="D42" s="19">
        <f t="shared" ca="1" si="23"/>
        <v>29728576.089999899</v>
      </c>
      <c r="E42" s="18">
        <f t="shared" ca="1" si="31"/>
        <v>17293177.999999918</v>
      </c>
      <c r="F42" s="18">
        <f t="shared" ca="1" si="31"/>
        <v>4498571.1099999975</v>
      </c>
      <c r="G42" s="18">
        <f t="shared" ca="1" si="31"/>
        <v>7936826.9799999837</v>
      </c>
      <c r="H42" s="18">
        <f t="shared" ca="1" si="31"/>
        <v>0</v>
      </c>
      <c r="I42" s="18">
        <f t="shared" ca="1" si="31"/>
        <v>17709614.789999984</v>
      </c>
      <c r="J42" s="18">
        <f t="shared" ca="1" si="31"/>
        <v>0</v>
      </c>
      <c r="K42" s="18">
        <f t="shared" ca="1" si="31"/>
        <v>0</v>
      </c>
      <c r="L42" s="18">
        <f t="shared" ca="1" si="31"/>
        <v>0</v>
      </c>
      <c r="M42" s="18">
        <f t="shared" ca="1" si="31"/>
        <v>0</v>
      </c>
      <c r="N42" s="18">
        <f t="shared" ca="1" si="31"/>
        <v>0</v>
      </c>
      <c r="O42" s="18">
        <f t="shared" ca="1" si="31"/>
        <v>2900596.4600000004</v>
      </c>
      <c r="P42" s="18">
        <f t="shared" ca="1" si="31"/>
        <v>0</v>
      </c>
      <c r="Q42" s="18">
        <f t="shared" ca="1" si="31"/>
        <v>0</v>
      </c>
      <c r="R42" s="18">
        <f t="shared" ca="1" si="31"/>
        <v>0</v>
      </c>
      <c r="S42" s="18">
        <f t="shared" ca="1" si="31"/>
        <v>0</v>
      </c>
      <c r="T42" s="18">
        <f t="shared" ca="1" si="1"/>
        <v>192269873.75000548</v>
      </c>
      <c r="U42" s="18">
        <f t="shared" ca="1" si="32"/>
        <v>3152599.51</v>
      </c>
      <c r="V42" s="18">
        <f t="shared" ca="1" si="32"/>
        <v>35598042.870000325</v>
      </c>
      <c r="W42" s="18">
        <f t="shared" ca="1" si="32"/>
        <v>224811732.28999949</v>
      </c>
      <c r="X42" s="18">
        <f t="shared" ca="1" si="32"/>
        <v>0</v>
      </c>
      <c r="Y42" s="18">
        <f t="shared" ca="1" si="32"/>
        <v>1348590.9100000001</v>
      </c>
      <c r="Z42" s="18">
        <f t="shared" ca="1" si="32"/>
        <v>1265068.3999999925</v>
      </c>
      <c r="AA42" s="18">
        <f t="shared" ca="1" si="32"/>
        <v>0</v>
      </c>
      <c r="AB42" s="18">
        <f t="shared" ca="1" si="32"/>
        <v>0</v>
      </c>
      <c r="AC42" s="18">
        <f t="shared" ca="1" si="32"/>
        <v>691488.34000000043</v>
      </c>
      <c r="AD42" s="18">
        <f t="shared" ca="1" si="32"/>
        <v>1571750.6099999731</v>
      </c>
      <c r="AE42" s="18">
        <f t="shared" ca="1" si="32"/>
        <v>0</v>
      </c>
      <c r="AF42" s="18">
        <f t="shared" ca="1" si="32"/>
        <v>0</v>
      </c>
      <c r="AG42" s="18">
        <f t="shared" ca="1" si="32"/>
        <v>0</v>
      </c>
      <c r="AH42" s="18">
        <f t="shared" ca="1" si="32"/>
        <v>0</v>
      </c>
      <c r="AI42" s="18">
        <f t="shared" ca="1" si="32"/>
        <v>0</v>
      </c>
      <c r="AJ42" s="18">
        <f t="shared" ca="1" si="32"/>
        <v>132084.1</v>
      </c>
      <c r="AK42" s="18">
        <f t="shared" ca="1" si="29"/>
        <v>0</v>
      </c>
      <c r="AL42" s="18">
        <f t="shared" ca="1" si="29"/>
        <v>0</v>
      </c>
      <c r="AM42" s="18">
        <f t="shared" ca="1" si="29"/>
        <v>10564.589999999995</v>
      </c>
      <c r="AN42" s="18">
        <f t="shared" ca="1" si="29"/>
        <v>0</v>
      </c>
      <c r="AO42" s="18">
        <f t="shared" ca="1" si="29"/>
        <v>0</v>
      </c>
      <c r="AP42" s="18">
        <f t="shared" ca="1" si="29"/>
        <v>76150.190000000031</v>
      </c>
      <c r="AQ42" s="18">
        <f t="shared" ca="1" si="29"/>
        <v>0</v>
      </c>
      <c r="AR42" s="18">
        <f t="shared" ca="1" si="29"/>
        <v>0</v>
      </c>
      <c r="AS42" s="18">
        <f t="shared" ca="1" si="29"/>
        <v>0</v>
      </c>
      <c r="AT42" s="18">
        <f t="shared" ca="1" si="29"/>
        <v>145343009.99999893</v>
      </c>
      <c r="AU42" s="18">
        <f t="shared" ca="1" si="29"/>
        <v>15096585.360000109</v>
      </c>
      <c r="AV42" s="18">
        <f t="shared" ca="1" si="29"/>
        <v>2866346.4099999759</v>
      </c>
      <c r="AW42" s="18">
        <f t="shared" ca="1" si="29"/>
        <v>0</v>
      </c>
      <c r="AX42" s="18">
        <f t="shared" ca="1" si="29"/>
        <v>65694184.200001188</v>
      </c>
      <c r="AY42" s="18">
        <f t="shared" ca="1" si="29"/>
        <v>0</v>
      </c>
      <c r="AZ42" s="18">
        <f t="shared" ca="1" si="29"/>
        <v>0</v>
      </c>
      <c r="BA42" s="18">
        <f t="shared" ca="1" si="33"/>
        <v>0</v>
      </c>
      <c r="BB42" s="18">
        <f t="shared" ca="1" si="33"/>
        <v>0</v>
      </c>
      <c r="BC42" s="18">
        <f t="shared" ca="1" si="33"/>
        <v>0</v>
      </c>
      <c r="BD42" s="18">
        <f t="shared" ca="1" si="33"/>
        <v>117215035.15999947</v>
      </c>
      <c r="BE42" s="18">
        <f t="shared" ca="1" si="33"/>
        <v>0</v>
      </c>
      <c r="BF42" s="18">
        <f t="shared" ca="1" si="33"/>
        <v>0</v>
      </c>
      <c r="BG42" s="18">
        <f t="shared" ca="1" si="33"/>
        <v>0</v>
      </c>
      <c r="BH42" s="18">
        <f t="shared" ca="1" si="33"/>
        <v>0</v>
      </c>
      <c r="BI42" s="18">
        <f t="shared" ca="1" si="33"/>
        <v>0</v>
      </c>
      <c r="BJ42" s="18">
        <f t="shared" ca="1" si="33"/>
        <v>0</v>
      </c>
      <c r="BK42" s="18">
        <f t="shared" ca="1" si="33"/>
        <v>0</v>
      </c>
      <c r="BL42" s="18">
        <f t="shared" ca="1" si="33"/>
        <v>151933.31000000041</v>
      </c>
      <c r="BM42" s="18">
        <f t="shared" ca="1" si="33"/>
        <v>0</v>
      </c>
      <c r="BN42" s="18">
        <f t="shared" ca="1" si="33"/>
        <v>52317036.220001094</v>
      </c>
      <c r="BO42" s="18">
        <f t="shared" ca="1" si="33"/>
        <v>0</v>
      </c>
      <c r="BP42" s="18">
        <f t="shared" ca="1" si="33"/>
        <v>22576054.650000021</v>
      </c>
      <c r="BQ42" s="18">
        <f t="shared" ca="1" si="34"/>
        <v>0</v>
      </c>
      <c r="BR42" s="18">
        <f t="shared" ca="1" si="34"/>
        <v>351757.08</v>
      </c>
      <c r="BS42" s="18">
        <f t="shared" ca="1" si="34"/>
        <v>21783626.160000004</v>
      </c>
      <c r="BT42" s="18">
        <f t="shared" ca="1" si="34"/>
        <v>0</v>
      </c>
      <c r="BU42" s="18">
        <f t="shared" ca="1" si="34"/>
        <v>0</v>
      </c>
      <c r="BV42" s="18">
        <f t="shared" ca="1" si="34"/>
        <v>10564.589999999995</v>
      </c>
      <c r="BW42" s="18">
        <f t="shared" ca="1" si="34"/>
        <v>100560.34000000001</v>
      </c>
      <c r="BX42" s="18">
        <f t="shared" ca="1" si="34"/>
        <v>0</v>
      </c>
      <c r="BY42" s="18">
        <f t="shared" ca="1" si="34"/>
        <v>0</v>
      </c>
      <c r="BZ42" s="18">
        <f t="shared" ca="1" si="34"/>
        <v>5190771.33</v>
      </c>
      <c r="CA42" s="18">
        <f t="shared" ca="1" si="34"/>
        <v>358357344.24000043</v>
      </c>
      <c r="CB42" s="18">
        <f t="shared" ca="1" si="34"/>
        <v>1365042.94</v>
      </c>
      <c r="CC42" s="18">
        <f t="shared" ca="1" si="35"/>
        <v>43576825.659999996</v>
      </c>
      <c r="CD42" s="18">
        <f t="shared" ca="1" si="35"/>
        <v>0</v>
      </c>
      <c r="CE42" s="18">
        <f t="shared" ca="1" si="35"/>
        <v>0</v>
      </c>
      <c r="CF42" s="18">
        <f t="shared" ca="1" si="35"/>
        <v>454174.69</v>
      </c>
      <c r="CG42" s="18">
        <f t="shared" ca="1" si="35"/>
        <v>6659993.6400000006</v>
      </c>
      <c r="CH42" s="18">
        <f t="shared" ca="1" si="35"/>
        <v>26570</v>
      </c>
      <c r="CI42" s="19">
        <f t="shared" ca="1" si="24"/>
        <v>11569515.09</v>
      </c>
      <c r="CJ42" s="18">
        <f t="shared" ca="1" si="27"/>
        <v>0</v>
      </c>
      <c r="CK42" s="18">
        <f t="shared" ca="1" si="27"/>
        <v>0</v>
      </c>
      <c r="CL42" s="19">
        <f t="shared" ca="1" si="25"/>
        <v>11569515.09</v>
      </c>
      <c r="CM42" s="18">
        <f t="shared" ca="1" si="28"/>
        <v>0</v>
      </c>
      <c r="CN42" s="18">
        <f t="shared" ca="1" si="28"/>
        <v>11569515.09</v>
      </c>
      <c r="CO42" s="19">
        <f t="shared" ca="1" si="26"/>
        <v>0</v>
      </c>
      <c r="CP42" s="18">
        <f t="shared" ca="1" si="36"/>
        <v>0</v>
      </c>
      <c r="CQ42" s="18">
        <f t="shared" ca="1" si="36"/>
        <v>0</v>
      </c>
      <c r="CR42" s="18">
        <f t="shared" ca="1" si="36"/>
        <v>11196.51</v>
      </c>
      <c r="CS42" s="18">
        <f t="shared" ca="1" si="36"/>
        <v>0</v>
      </c>
      <c r="CT42" s="18">
        <f t="shared" ca="1" si="36"/>
        <v>0</v>
      </c>
      <c r="CU42" s="19">
        <f t="shared" ref="CU42" ca="1" si="37">+D42+SUM(H42:CI42)+SUM(CR42:CT42)</f>
        <v>1381984860.4800067</v>
      </c>
    </row>
    <row r="43" spans="1:99" ht="12.75" customHeight="1">
      <c r="A43" s="57" t="s">
        <v>218</v>
      </c>
      <c r="B43" s="17">
        <v>1049</v>
      </c>
      <c r="C43" s="58" t="s">
        <v>146</v>
      </c>
      <c r="D43" s="19">
        <f t="shared" ca="1" si="23"/>
        <v>5619025.0199999996</v>
      </c>
      <c r="E43" s="18">
        <f t="shared" ca="1" si="31"/>
        <v>4357555.76</v>
      </c>
      <c r="F43" s="18">
        <f t="shared" ca="1" si="31"/>
        <v>0</v>
      </c>
      <c r="G43" s="18">
        <f t="shared" ca="1" si="31"/>
        <v>1261469.26</v>
      </c>
      <c r="H43" s="18">
        <f t="shared" ca="1" si="31"/>
        <v>0</v>
      </c>
      <c r="I43" s="18">
        <f t="shared" ca="1" si="31"/>
        <v>16868393.049999963</v>
      </c>
      <c r="J43" s="18">
        <f t="shared" ca="1" si="31"/>
        <v>0</v>
      </c>
      <c r="K43" s="18">
        <f t="shared" ca="1" si="31"/>
        <v>0</v>
      </c>
      <c r="L43" s="18">
        <f t="shared" ca="1" si="31"/>
        <v>0</v>
      </c>
      <c r="M43" s="18">
        <f t="shared" ca="1" si="31"/>
        <v>0</v>
      </c>
      <c r="N43" s="18">
        <f t="shared" ca="1" si="31"/>
        <v>0</v>
      </c>
      <c r="O43" s="18">
        <f t="shared" ca="1" si="31"/>
        <v>3504527.399999985</v>
      </c>
      <c r="P43" s="18">
        <f t="shared" ca="1" si="31"/>
        <v>0</v>
      </c>
      <c r="Q43" s="18">
        <f t="shared" ca="1" si="31"/>
        <v>0</v>
      </c>
      <c r="R43" s="18">
        <f t="shared" ca="1" si="31"/>
        <v>0</v>
      </c>
      <c r="S43" s="18">
        <f t="shared" ca="1" si="31"/>
        <v>0</v>
      </c>
      <c r="T43" s="18">
        <f t="shared" ca="1" si="1"/>
        <v>256880881.91997069</v>
      </c>
      <c r="U43" s="18">
        <f t="shared" ca="1" si="32"/>
        <v>7393043.9899999555</v>
      </c>
      <c r="V43" s="18">
        <f t="shared" ca="1" si="32"/>
        <v>45890732.199999958</v>
      </c>
      <c r="W43" s="18">
        <f t="shared" ca="1" si="32"/>
        <v>290246482.13999134</v>
      </c>
      <c r="X43" s="18">
        <f t="shared" ca="1" si="32"/>
        <v>0</v>
      </c>
      <c r="Y43" s="18">
        <f t="shared" ca="1" si="32"/>
        <v>52140.21</v>
      </c>
      <c r="Z43" s="18">
        <f t="shared" ca="1" si="32"/>
        <v>199548.30999999962</v>
      </c>
      <c r="AA43" s="18">
        <f t="shared" ca="1" si="32"/>
        <v>0</v>
      </c>
      <c r="AB43" s="18">
        <f t="shared" ca="1" si="32"/>
        <v>0</v>
      </c>
      <c r="AC43" s="18">
        <f t="shared" ca="1" si="32"/>
        <v>716911.04000000039</v>
      </c>
      <c r="AD43" s="18">
        <f t="shared" ca="1" si="32"/>
        <v>452914.91000000067</v>
      </c>
      <c r="AE43" s="18">
        <f t="shared" ca="1" si="32"/>
        <v>0</v>
      </c>
      <c r="AF43" s="18">
        <f t="shared" ca="1" si="32"/>
        <v>0</v>
      </c>
      <c r="AG43" s="18">
        <f t="shared" ca="1" si="32"/>
        <v>0</v>
      </c>
      <c r="AH43" s="18">
        <f t="shared" ca="1" si="32"/>
        <v>0</v>
      </c>
      <c r="AI43" s="18">
        <f t="shared" ca="1" si="32"/>
        <v>0</v>
      </c>
      <c r="AJ43" s="18">
        <f t="shared" ca="1" si="32"/>
        <v>103111.63999999998</v>
      </c>
      <c r="AK43" s="18">
        <f t="shared" ca="1" si="29"/>
        <v>0</v>
      </c>
      <c r="AL43" s="18">
        <f t="shared" ca="1" si="29"/>
        <v>0</v>
      </c>
      <c r="AM43" s="18">
        <f t="shared" ca="1" si="29"/>
        <v>0</v>
      </c>
      <c r="AN43" s="18">
        <f t="shared" ca="1" si="29"/>
        <v>0</v>
      </c>
      <c r="AO43" s="18">
        <f t="shared" ca="1" si="29"/>
        <v>0</v>
      </c>
      <c r="AP43" s="18">
        <f t="shared" ca="1" si="29"/>
        <v>14427.29</v>
      </c>
      <c r="AQ43" s="18">
        <f t="shared" ca="1" si="29"/>
        <v>0</v>
      </c>
      <c r="AR43" s="18">
        <f t="shared" ca="1" si="29"/>
        <v>0</v>
      </c>
      <c r="AS43" s="18">
        <f t="shared" ca="1" si="29"/>
        <v>0</v>
      </c>
      <c r="AT43" s="18">
        <f t="shared" ca="1" si="29"/>
        <v>17757717.910000037</v>
      </c>
      <c r="AU43" s="18">
        <f t="shared" ca="1" si="29"/>
        <v>514543.66999999952</v>
      </c>
      <c r="AV43" s="18">
        <f t="shared" ca="1" si="29"/>
        <v>392986.1800000004</v>
      </c>
      <c r="AW43" s="18">
        <f t="shared" ca="1" si="29"/>
        <v>0</v>
      </c>
      <c r="AX43" s="18">
        <f t="shared" ca="1" si="29"/>
        <v>408028.24000000028</v>
      </c>
      <c r="AY43" s="18">
        <f t="shared" ca="1" si="29"/>
        <v>0</v>
      </c>
      <c r="AZ43" s="18">
        <f t="shared" ca="1" si="29"/>
        <v>0</v>
      </c>
      <c r="BA43" s="18">
        <f t="shared" ca="1" si="33"/>
        <v>0</v>
      </c>
      <c r="BB43" s="18">
        <f t="shared" ca="1" si="33"/>
        <v>0</v>
      </c>
      <c r="BC43" s="18">
        <f t="shared" ca="1" si="33"/>
        <v>0</v>
      </c>
      <c r="BD43" s="18">
        <f t="shared" ca="1" si="33"/>
        <v>6123675.9300001655</v>
      </c>
      <c r="BE43" s="18">
        <f t="shared" ca="1" si="33"/>
        <v>0</v>
      </c>
      <c r="BF43" s="18">
        <f t="shared" ca="1" si="33"/>
        <v>0</v>
      </c>
      <c r="BG43" s="18">
        <f t="shared" ca="1" si="33"/>
        <v>0</v>
      </c>
      <c r="BH43" s="18">
        <f t="shared" ca="1" si="33"/>
        <v>0</v>
      </c>
      <c r="BI43" s="18">
        <f t="shared" ca="1" si="33"/>
        <v>0</v>
      </c>
      <c r="BJ43" s="18">
        <f t="shared" ca="1" si="33"/>
        <v>0</v>
      </c>
      <c r="BK43" s="18">
        <f t="shared" ca="1" si="33"/>
        <v>0</v>
      </c>
      <c r="BL43" s="18">
        <f t="shared" ca="1" si="33"/>
        <v>0</v>
      </c>
      <c r="BM43" s="18">
        <f t="shared" ca="1" si="33"/>
        <v>0</v>
      </c>
      <c r="BN43" s="18">
        <f t="shared" ca="1" si="33"/>
        <v>13650872.629998943</v>
      </c>
      <c r="BO43" s="18">
        <f t="shared" ca="1" si="33"/>
        <v>0</v>
      </c>
      <c r="BP43" s="18">
        <f t="shared" ca="1" si="33"/>
        <v>199619.81000000041</v>
      </c>
      <c r="BQ43" s="18">
        <f t="shared" ca="1" si="34"/>
        <v>0</v>
      </c>
      <c r="BR43" s="18">
        <f t="shared" ca="1" si="34"/>
        <v>0</v>
      </c>
      <c r="BS43" s="18">
        <f t="shared" ca="1" si="34"/>
        <v>352449.55000000005</v>
      </c>
      <c r="BT43" s="18">
        <f t="shared" ca="1" si="34"/>
        <v>0</v>
      </c>
      <c r="BU43" s="18">
        <f t="shared" ca="1" si="34"/>
        <v>0</v>
      </c>
      <c r="BV43" s="18">
        <f t="shared" ca="1" si="34"/>
        <v>0</v>
      </c>
      <c r="BW43" s="18">
        <f t="shared" ca="1" si="34"/>
        <v>0</v>
      </c>
      <c r="BX43" s="18">
        <f t="shared" ca="1" si="34"/>
        <v>0</v>
      </c>
      <c r="BY43" s="18">
        <f t="shared" ca="1" si="34"/>
        <v>0</v>
      </c>
      <c r="BZ43" s="18">
        <f t="shared" ca="1" si="34"/>
        <v>88446.5</v>
      </c>
      <c r="CA43" s="18">
        <f t="shared" ca="1" si="34"/>
        <v>99625799.940000027</v>
      </c>
      <c r="CB43" s="18">
        <f t="shared" ca="1" si="34"/>
        <v>0</v>
      </c>
      <c r="CC43" s="18">
        <f t="shared" ca="1" si="35"/>
        <v>8171262.5599999921</v>
      </c>
      <c r="CD43" s="18">
        <f t="shared" ca="1" si="35"/>
        <v>0</v>
      </c>
      <c r="CE43" s="18">
        <f t="shared" ca="1" si="35"/>
        <v>0</v>
      </c>
      <c r="CF43" s="18">
        <f t="shared" ca="1" si="35"/>
        <v>0</v>
      </c>
      <c r="CG43" s="18">
        <f t="shared" ca="1" si="35"/>
        <v>59804.54</v>
      </c>
      <c r="CH43" s="18">
        <f t="shared" ca="1" si="35"/>
        <v>0</v>
      </c>
      <c r="CI43" s="19">
        <f t="shared" ca="1" si="24"/>
        <v>49335318.830000035</v>
      </c>
      <c r="CJ43" s="18">
        <f t="shared" ca="1" si="27"/>
        <v>0</v>
      </c>
      <c r="CK43" s="18">
        <f t="shared" ca="1" si="27"/>
        <v>7343195.7100000009</v>
      </c>
      <c r="CL43" s="19">
        <f t="shared" ca="1" si="25"/>
        <v>41992123.120000035</v>
      </c>
      <c r="CM43" s="18">
        <f t="shared" ca="1" si="28"/>
        <v>5892227.3300000224</v>
      </c>
      <c r="CN43" s="18">
        <f t="shared" ca="1" si="28"/>
        <v>36099895.790000014</v>
      </c>
      <c r="CO43" s="19">
        <f t="shared" ca="1" si="26"/>
        <v>0</v>
      </c>
      <c r="CP43" s="18">
        <f t="shared" ca="1" si="36"/>
        <v>0</v>
      </c>
      <c r="CQ43" s="18">
        <f t="shared" ca="1" si="36"/>
        <v>0</v>
      </c>
      <c r="CR43" s="18">
        <f t="shared" ca="1" si="36"/>
        <v>1332188.2399999779</v>
      </c>
      <c r="CS43" s="18">
        <f t="shared" ca="1" si="36"/>
        <v>0</v>
      </c>
      <c r="CT43" s="18">
        <f t="shared" ca="1" si="36"/>
        <v>0</v>
      </c>
      <c r="CU43" s="19">
        <f t="shared" ref="CU43:CU59" ca="1" si="38">+D43+SUM(H43:CI43)+SUM(CR43:CT43)</f>
        <v>825954853.64996076</v>
      </c>
    </row>
    <row r="44" spans="1:99" ht="12.75" customHeight="1">
      <c r="A44" s="57" t="s">
        <v>220</v>
      </c>
      <c r="B44" s="17">
        <v>1050</v>
      </c>
      <c r="C44" s="58" t="s">
        <v>146</v>
      </c>
      <c r="D44" s="19">
        <f t="shared" ca="1" si="23"/>
        <v>0</v>
      </c>
      <c r="E44" s="18">
        <f t="shared" ca="1" si="31"/>
        <v>0</v>
      </c>
      <c r="F44" s="18">
        <f t="shared" ca="1" si="31"/>
        <v>0</v>
      </c>
      <c r="G44" s="18">
        <f t="shared" ca="1" si="31"/>
        <v>0</v>
      </c>
      <c r="H44" s="18">
        <f t="shared" ca="1" si="31"/>
        <v>0</v>
      </c>
      <c r="I44" s="18">
        <f t="shared" ca="1" si="31"/>
        <v>0</v>
      </c>
      <c r="J44" s="18">
        <f t="shared" ca="1" si="31"/>
        <v>0</v>
      </c>
      <c r="K44" s="18">
        <f t="shared" ca="1" si="31"/>
        <v>0</v>
      </c>
      <c r="L44" s="18">
        <f t="shared" ca="1" si="31"/>
        <v>0</v>
      </c>
      <c r="M44" s="18">
        <f t="shared" ca="1" si="31"/>
        <v>0</v>
      </c>
      <c r="N44" s="18">
        <f t="shared" ca="1" si="31"/>
        <v>0</v>
      </c>
      <c r="O44" s="18">
        <f t="shared" ca="1" si="31"/>
        <v>0</v>
      </c>
      <c r="P44" s="18">
        <f t="shared" ca="1" si="31"/>
        <v>0</v>
      </c>
      <c r="Q44" s="18">
        <f t="shared" ca="1" si="31"/>
        <v>0</v>
      </c>
      <c r="R44" s="18">
        <f t="shared" ca="1" si="31"/>
        <v>0</v>
      </c>
      <c r="S44" s="18">
        <f t="shared" ca="1" si="31"/>
        <v>0</v>
      </c>
      <c r="T44" s="18">
        <f t="shared" ca="1" si="1"/>
        <v>0</v>
      </c>
      <c r="U44" s="18">
        <f t="shared" ca="1" si="32"/>
        <v>0</v>
      </c>
      <c r="V44" s="18">
        <f t="shared" ca="1" si="32"/>
        <v>0</v>
      </c>
      <c r="W44" s="18">
        <f t="shared" ca="1" si="32"/>
        <v>0</v>
      </c>
      <c r="X44" s="18">
        <f t="shared" ca="1" si="32"/>
        <v>0</v>
      </c>
      <c r="Y44" s="18">
        <f t="shared" ca="1" si="32"/>
        <v>0</v>
      </c>
      <c r="Z44" s="18">
        <f t="shared" ca="1" si="32"/>
        <v>0</v>
      </c>
      <c r="AA44" s="18">
        <f t="shared" ca="1" si="32"/>
        <v>0</v>
      </c>
      <c r="AB44" s="18">
        <f t="shared" ca="1" si="32"/>
        <v>0</v>
      </c>
      <c r="AC44" s="18">
        <f t="shared" ca="1" si="32"/>
        <v>0</v>
      </c>
      <c r="AD44" s="18">
        <f t="shared" ca="1" si="32"/>
        <v>0</v>
      </c>
      <c r="AE44" s="18">
        <f t="shared" ca="1" si="32"/>
        <v>0</v>
      </c>
      <c r="AF44" s="18">
        <f t="shared" ca="1" si="32"/>
        <v>0</v>
      </c>
      <c r="AG44" s="18">
        <f t="shared" ca="1" si="32"/>
        <v>0</v>
      </c>
      <c r="AH44" s="18">
        <f t="shared" ca="1" si="32"/>
        <v>0</v>
      </c>
      <c r="AI44" s="18">
        <f t="shared" ca="1" si="32"/>
        <v>0</v>
      </c>
      <c r="AJ44" s="18">
        <f t="shared" ca="1" si="32"/>
        <v>0</v>
      </c>
      <c r="AK44" s="18">
        <f t="shared" ca="1" si="29"/>
        <v>0</v>
      </c>
      <c r="AL44" s="18">
        <f t="shared" ca="1" si="29"/>
        <v>0</v>
      </c>
      <c r="AM44" s="18">
        <f t="shared" ca="1" si="29"/>
        <v>0</v>
      </c>
      <c r="AN44" s="18">
        <f t="shared" ca="1" si="29"/>
        <v>0</v>
      </c>
      <c r="AO44" s="18">
        <f t="shared" ca="1" si="29"/>
        <v>0</v>
      </c>
      <c r="AP44" s="18">
        <f t="shared" ca="1" si="29"/>
        <v>0</v>
      </c>
      <c r="AQ44" s="18">
        <f t="shared" ca="1" si="29"/>
        <v>0</v>
      </c>
      <c r="AR44" s="18">
        <f t="shared" ca="1" si="29"/>
        <v>0</v>
      </c>
      <c r="AS44" s="18">
        <f t="shared" ca="1" si="29"/>
        <v>0</v>
      </c>
      <c r="AT44" s="18">
        <f t="shared" ca="1" si="29"/>
        <v>0</v>
      </c>
      <c r="AU44" s="18">
        <f t="shared" ca="1" si="29"/>
        <v>0</v>
      </c>
      <c r="AV44" s="18">
        <f t="shared" ca="1" si="29"/>
        <v>0</v>
      </c>
      <c r="AW44" s="18">
        <f t="shared" ca="1" si="29"/>
        <v>0</v>
      </c>
      <c r="AX44" s="18">
        <f t="shared" ca="1" si="29"/>
        <v>0</v>
      </c>
      <c r="AY44" s="18">
        <f t="shared" ca="1" si="29"/>
        <v>0</v>
      </c>
      <c r="AZ44" s="18">
        <f t="shared" ca="1" si="29"/>
        <v>0</v>
      </c>
      <c r="BA44" s="18">
        <f t="shared" ca="1" si="33"/>
        <v>0</v>
      </c>
      <c r="BB44" s="18">
        <f t="shared" ca="1" si="33"/>
        <v>0</v>
      </c>
      <c r="BC44" s="18">
        <f t="shared" ca="1" si="33"/>
        <v>0</v>
      </c>
      <c r="BD44" s="18">
        <f t="shared" ca="1" si="33"/>
        <v>0</v>
      </c>
      <c r="BE44" s="18">
        <f t="shared" ca="1" si="33"/>
        <v>0</v>
      </c>
      <c r="BF44" s="18">
        <f t="shared" ca="1" si="33"/>
        <v>0</v>
      </c>
      <c r="BG44" s="18">
        <f t="shared" ca="1" si="33"/>
        <v>0</v>
      </c>
      <c r="BH44" s="18">
        <f t="shared" ca="1" si="33"/>
        <v>0</v>
      </c>
      <c r="BI44" s="18">
        <f t="shared" ca="1" si="33"/>
        <v>0</v>
      </c>
      <c r="BJ44" s="18">
        <f t="shared" ca="1" si="33"/>
        <v>0</v>
      </c>
      <c r="BK44" s="18">
        <f t="shared" ca="1" si="33"/>
        <v>0</v>
      </c>
      <c r="BL44" s="18">
        <f t="shared" ca="1" si="33"/>
        <v>0</v>
      </c>
      <c r="BM44" s="18">
        <f t="shared" ca="1" si="33"/>
        <v>0</v>
      </c>
      <c r="BN44" s="18">
        <f t="shared" ca="1" si="33"/>
        <v>0</v>
      </c>
      <c r="BO44" s="18">
        <f t="shared" ca="1" si="33"/>
        <v>0</v>
      </c>
      <c r="BP44" s="18">
        <f t="shared" ca="1" si="33"/>
        <v>0</v>
      </c>
      <c r="BQ44" s="18">
        <f t="shared" ca="1" si="34"/>
        <v>0</v>
      </c>
      <c r="BR44" s="18">
        <f t="shared" ca="1" si="34"/>
        <v>0</v>
      </c>
      <c r="BS44" s="18">
        <f t="shared" ca="1" si="34"/>
        <v>0</v>
      </c>
      <c r="BT44" s="18">
        <f t="shared" ca="1" si="34"/>
        <v>0</v>
      </c>
      <c r="BU44" s="18">
        <f t="shared" ca="1" si="34"/>
        <v>0</v>
      </c>
      <c r="BV44" s="18">
        <f t="shared" ca="1" si="34"/>
        <v>0</v>
      </c>
      <c r="BW44" s="18">
        <f t="shared" ca="1" si="34"/>
        <v>0</v>
      </c>
      <c r="BX44" s="18">
        <f t="shared" ca="1" si="34"/>
        <v>0</v>
      </c>
      <c r="BY44" s="18">
        <f t="shared" ca="1" si="34"/>
        <v>0</v>
      </c>
      <c r="BZ44" s="18">
        <f t="shared" ca="1" si="34"/>
        <v>0</v>
      </c>
      <c r="CA44" s="18">
        <f t="shared" ca="1" si="34"/>
        <v>0</v>
      </c>
      <c r="CB44" s="18">
        <f t="shared" ca="1" si="34"/>
        <v>0</v>
      </c>
      <c r="CC44" s="18">
        <f t="shared" ca="1" si="35"/>
        <v>0</v>
      </c>
      <c r="CD44" s="18">
        <f t="shared" ca="1" si="35"/>
        <v>0</v>
      </c>
      <c r="CE44" s="18">
        <f t="shared" ca="1" si="35"/>
        <v>0</v>
      </c>
      <c r="CF44" s="18">
        <f t="shared" ca="1" si="35"/>
        <v>0</v>
      </c>
      <c r="CG44" s="18">
        <f t="shared" ca="1" si="35"/>
        <v>0</v>
      </c>
      <c r="CH44" s="18">
        <f t="shared" ca="1" si="35"/>
        <v>0</v>
      </c>
      <c r="CI44" s="19">
        <f t="shared" ca="1" si="24"/>
        <v>0</v>
      </c>
      <c r="CJ44" s="18">
        <f t="shared" ca="1" si="27"/>
        <v>0</v>
      </c>
      <c r="CK44" s="18">
        <f t="shared" ca="1" si="27"/>
        <v>0</v>
      </c>
      <c r="CL44" s="19">
        <f t="shared" ca="1" si="25"/>
        <v>0</v>
      </c>
      <c r="CM44" s="18">
        <f t="shared" ca="1" si="28"/>
        <v>0</v>
      </c>
      <c r="CN44" s="18">
        <f t="shared" ca="1" si="28"/>
        <v>0</v>
      </c>
      <c r="CO44" s="19">
        <f t="shared" ca="1" si="26"/>
        <v>0</v>
      </c>
      <c r="CP44" s="18">
        <f t="shared" ca="1" si="36"/>
        <v>0</v>
      </c>
      <c r="CQ44" s="18">
        <f t="shared" ca="1" si="36"/>
        <v>0</v>
      </c>
      <c r="CR44" s="18">
        <f t="shared" ca="1" si="36"/>
        <v>0</v>
      </c>
      <c r="CS44" s="18">
        <f t="shared" ca="1" si="36"/>
        <v>0</v>
      </c>
      <c r="CT44" s="18">
        <f t="shared" ca="1" si="36"/>
        <v>0</v>
      </c>
      <c r="CU44" s="19">
        <f t="shared" ca="1" si="38"/>
        <v>0</v>
      </c>
    </row>
    <row r="45" spans="1:99" ht="12.75" customHeight="1">
      <c r="A45" s="57" t="s">
        <v>222</v>
      </c>
      <c r="B45" s="17">
        <v>1051</v>
      </c>
      <c r="C45" s="58" t="s">
        <v>146</v>
      </c>
      <c r="D45" s="19">
        <f t="shared" ca="1" si="23"/>
        <v>13075386.26</v>
      </c>
      <c r="E45" s="18">
        <f t="shared" ca="1" si="31"/>
        <v>154341.88</v>
      </c>
      <c r="F45" s="18">
        <f t="shared" ca="1" si="31"/>
        <v>4103159.88</v>
      </c>
      <c r="G45" s="18">
        <f t="shared" ca="1" si="31"/>
        <v>8817884.5</v>
      </c>
      <c r="H45" s="18">
        <f t="shared" ca="1" si="31"/>
        <v>183486.44</v>
      </c>
      <c r="I45" s="18">
        <f t="shared" ca="1" si="31"/>
        <v>129053.88</v>
      </c>
      <c r="J45" s="18">
        <f t="shared" ca="1" si="31"/>
        <v>0</v>
      </c>
      <c r="K45" s="18">
        <f t="shared" ca="1" si="31"/>
        <v>32253054.960000001</v>
      </c>
      <c r="L45" s="18">
        <f t="shared" ca="1" si="31"/>
        <v>0</v>
      </c>
      <c r="M45" s="18">
        <f t="shared" ca="1" si="31"/>
        <v>0</v>
      </c>
      <c r="N45" s="18">
        <f t="shared" ca="1" si="31"/>
        <v>0</v>
      </c>
      <c r="O45" s="18">
        <f t="shared" ca="1" si="31"/>
        <v>22213083.190000001</v>
      </c>
      <c r="P45" s="18">
        <f t="shared" ca="1" si="31"/>
        <v>0</v>
      </c>
      <c r="Q45" s="18">
        <f t="shared" ca="1" si="31"/>
        <v>4845643.24</v>
      </c>
      <c r="R45" s="18">
        <f t="shared" ca="1" si="31"/>
        <v>0</v>
      </c>
      <c r="S45" s="18">
        <f t="shared" ca="1" si="31"/>
        <v>0</v>
      </c>
      <c r="T45" s="18">
        <f t="shared" ca="1" si="1"/>
        <v>0</v>
      </c>
      <c r="U45" s="18">
        <f t="shared" ca="1" si="32"/>
        <v>0</v>
      </c>
      <c r="V45" s="18">
        <f t="shared" ca="1" si="32"/>
        <v>520089.57</v>
      </c>
      <c r="W45" s="18">
        <f t="shared" ca="1" si="32"/>
        <v>17929265.120000001</v>
      </c>
      <c r="X45" s="18">
        <f t="shared" ca="1" si="32"/>
        <v>42434.899999999994</v>
      </c>
      <c r="Y45" s="18">
        <f t="shared" ca="1" si="32"/>
        <v>4349109.82</v>
      </c>
      <c r="Z45" s="18">
        <f t="shared" ca="1" si="32"/>
        <v>13074059.390000001</v>
      </c>
      <c r="AA45" s="18">
        <f t="shared" ca="1" si="32"/>
        <v>0</v>
      </c>
      <c r="AB45" s="18">
        <f t="shared" ca="1" si="32"/>
        <v>0</v>
      </c>
      <c r="AC45" s="18">
        <f t="shared" ca="1" si="32"/>
        <v>35653.360000000001</v>
      </c>
      <c r="AD45" s="18">
        <f t="shared" ca="1" si="32"/>
        <v>835559.96</v>
      </c>
      <c r="AE45" s="18">
        <f t="shared" ca="1" si="32"/>
        <v>0</v>
      </c>
      <c r="AF45" s="18">
        <f t="shared" ca="1" si="32"/>
        <v>27782.449999999997</v>
      </c>
      <c r="AG45" s="18">
        <f t="shared" ca="1" si="32"/>
        <v>16626501.189999999</v>
      </c>
      <c r="AH45" s="18">
        <f t="shared" ca="1" si="32"/>
        <v>0</v>
      </c>
      <c r="AI45" s="18">
        <f t="shared" ca="1" si="32"/>
        <v>4736693.96</v>
      </c>
      <c r="AJ45" s="18">
        <f t="shared" ca="1" si="32"/>
        <v>270929.37</v>
      </c>
      <c r="AK45" s="18">
        <f t="shared" ca="1" si="29"/>
        <v>0</v>
      </c>
      <c r="AL45" s="18">
        <f t="shared" ca="1" si="29"/>
        <v>0</v>
      </c>
      <c r="AM45" s="18">
        <f t="shared" ca="1" si="29"/>
        <v>2880364.66</v>
      </c>
      <c r="AN45" s="18">
        <f t="shared" ca="1" si="29"/>
        <v>0</v>
      </c>
      <c r="AO45" s="18">
        <f t="shared" ca="1" si="29"/>
        <v>0</v>
      </c>
      <c r="AP45" s="18">
        <f t="shared" ca="1" si="29"/>
        <v>176575.06999999998</v>
      </c>
      <c r="AQ45" s="18">
        <f t="shared" ca="1" si="29"/>
        <v>0</v>
      </c>
      <c r="AR45" s="18">
        <f t="shared" ca="1" si="29"/>
        <v>0</v>
      </c>
      <c r="AS45" s="18">
        <f t="shared" ca="1" si="29"/>
        <v>0</v>
      </c>
      <c r="AT45" s="18">
        <f t="shared" ca="1" si="29"/>
        <v>22535481.010000002</v>
      </c>
      <c r="AU45" s="18">
        <f t="shared" ca="1" si="29"/>
        <v>5867340.2799999993</v>
      </c>
      <c r="AV45" s="18">
        <f t="shared" ca="1" si="29"/>
        <v>132902.68999999997</v>
      </c>
      <c r="AW45" s="18">
        <f t="shared" ca="1" si="29"/>
        <v>0</v>
      </c>
      <c r="AX45" s="18">
        <f t="shared" ca="1" si="29"/>
        <v>139111.01999999999</v>
      </c>
      <c r="AY45" s="18">
        <f t="shared" ca="1" si="29"/>
        <v>0</v>
      </c>
      <c r="AZ45" s="18">
        <f t="shared" ca="1" si="29"/>
        <v>0</v>
      </c>
      <c r="BA45" s="18">
        <f t="shared" ca="1" si="33"/>
        <v>0</v>
      </c>
      <c r="BB45" s="18">
        <f t="shared" ca="1" si="33"/>
        <v>0</v>
      </c>
      <c r="BC45" s="18">
        <f t="shared" ca="1" si="33"/>
        <v>0</v>
      </c>
      <c r="BD45" s="18">
        <f t="shared" ca="1" si="33"/>
        <v>2057484.8399999999</v>
      </c>
      <c r="BE45" s="18">
        <f t="shared" ca="1" si="33"/>
        <v>0</v>
      </c>
      <c r="BF45" s="18">
        <f t="shared" ca="1" si="33"/>
        <v>0</v>
      </c>
      <c r="BG45" s="18">
        <f t="shared" ca="1" si="33"/>
        <v>0</v>
      </c>
      <c r="BH45" s="18">
        <f t="shared" ca="1" si="33"/>
        <v>0</v>
      </c>
      <c r="BI45" s="18">
        <f t="shared" ca="1" si="33"/>
        <v>0</v>
      </c>
      <c r="BJ45" s="18">
        <f t="shared" ca="1" si="33"/>
        <v>0</v>
      </c>
      <c r="BK45" s="18">
        <f t="shared" ca="1" si="33"/>
        <v>0</v>
      </c>
      <c r="BL45" s="18">
        <f t="shared" ca="1" si="33"/>
        <v>55.980000000000004</v>
      </c>
      <c r="BM45" s="18">
        <f t="shared" ca="1" si="33"/>
        <v>0</v>
      </c>
      <c r="BN45" s="18">
        <f t="shared" ca="1" si="33"/>
        <v>1805727.87</v>
      </c>
      <c r="BO45" s="18">
        <f t="shared" ca="1" si="33"/>
        <v>0</v>
      </c>
      <c r="BP45" s="18">
        <f t="shared" ca="1" si="33"/>
        <v>14274875.41</v>
      </c>
      <c r="BQ45" s="18">
        <f t="shared" ca="1" si="34"/>
        <v>1874.25</v>
      </c>
      <c r="BR45" s="18">
        <f t="shared" ca="1" si="34"/>
        <v>19341935.390000001</v>
      </c>
      <c r="BS45" s="18">
        <f t="shared" ca="1" si="34"/>
        <v>311484.61</v>
      </c>
      <c r="BT45" s="18">
        <f t="shared" ca="1" si="34"/>
        <v>0</v>
      </c>
      <c r="BU45" s="18">
        <f t="shared" ca="1" si="34"/>
        <v>0</v>
      </c>
      <c r="BV45" s="18">
        <f t="shared" ca="1" si="34"/>
        <v>0</v>
      </c>
      <c r="BW45" s="18">
        <f t="shared" ca="1" si="34"/>
        <v>0</v>
      </c>
      <c r="BX45" s="18">
        <f t="shared" ca="1" si="34"/>
        <v>0</v>
      </c>
      <c r="BY45" s="18">
        <f t="shared" ca="1" si="34"/>
        <v>0</v>
      </c>
      <c r="BZ45" s="18">
        <f t="shared" ca="1" si="34"/>
        <v>0</v>
      </c>
      <c r="CA45" s="18">
        <f t="shared" ca="1" si="34"/>
        <v>0</v>
      </c>
      <c r="CB45" s="18">
        <f t="shared" ca="1" si="34"/>
        <v>0</v>
      </c>
      <c r="CC45" s="18">
        <f t="shared" ca="1" si="35"/>
        <v>0</v>
      </c>
      <c r="CD45" s="18">
        <f t="shared" ca="1" si="35"/>
        <v>0</v>
      </c>
      <c r="CE45" s="18">
        <f t="shared" ca="1" si="35"/>
        <v>0</v>
      </c>
      <c r="CF45" s="18">
        <f t="shared" ca="1" si="35"/>
        <v>0</v>
      </c>
      <c r="CG45" s="18">
        <f t="shared" ca="1" si="35"/>
        <v>0</v>
      </c>
      <c r="CH45" s="18">
        <f t="shared" ca="1" si="35"/>
        <v>23040</v>
      </c>
      <c r="CI45" s="19">
        <f t="shared" ca="1" si="24"/>
        <v>4680077.5600000005</v>
      </c>
      <c r="CJ45" s="18">
        <f t="shared" ca="1" si="27"/>
        <v>0</v>
      </c>
      <c r="CK45" s="18">
        <f t="shared" ca="1" si="27"/>
        <v>4680077.5600000005</v>
      </c>
      <c r="CL45" s="19">
        <f t="shared" ca="1" si="25"/>
        <v>0</v>
      </c>
      <c r="CM45" s="18">
        <f t="shared" ca="1" si="28"/>
        <v>0</v>
      </c>
      <c r="CN45" s="18">
        <f t="shared" ca="1" si="28"/>
        <v>0</v>
      </c>
      <c r="CO45" s="19">
        <f t="shared" ca="1" si="26"/>
        <v>0</v>
      </c>
      <c r="CP45" s="18">
        <f t="shared" ca="1" si="36"/>
        <v>0</v>
      </c>
      <c r="CQ45" s="18">
        <f t="shared" ca="1" si="36"/>
        <v>0</v>
      </c>
      <c r="CR45" s="18">
        <f t="shared" ca="1" si="36"/>
        <v>4076342.9000000004</v>
      </c>
      <c r="CS45" s="18">
        <f t="shared" ca="1" si="36"/>
        <v>0</v>
      </c>
      <c r="CT45" s="18">
        <f t="shared" ca="1" si="36"/>
        <v>0</v>
      </c>
      <c r="CU45" s="19">
        <f t="shared" ca="1" si="38"/>
        <v>209452460.59999999</v>
      </c>
    </row>
    <row r="46" spans="1:99" ht="12.75" customHeight="1">
      <c r="A46" s="57" t="s">
        <v>224</v>
      </c>
      <c r="B46" s="17">
        <v>1052</v>
      </c>
      <c r="C46" s="58" t="s">
        <v>146</v>
      </c>
      <c r="D46" s="19">
        <f t="shared" ca="1" si="23"/>
        <v>45781.460000000014</v>
      </c>
      <c r="E46" s="18">
        <f t="shared" ca="1" si="31"/>
        <v>36951.340000000011</v>
      </c>
      <c r="F46" s="18">
        <f t="shared" ca="1" si="31"/>
        <v>0</v>
      </c>
      <c r="G46" s="18">
        <f t="shared" ca="1" si="31"/>
        <v>8830.1200000000026</v>
      </c>
      <c r="H46" s="18">
        <f t="shared" ca="1" si="31"/>
        <v>2.2600000000000002</v>
      </c>
      <c r="I46" s="18">
        <f t="shared" ca="1" si="31"/>
        <v>700175.19999999984</v>
      </c>
      <c r="J46" s="18">
        <f t="shared" ca="1" si="31"/>
        <v>0</v>
      </c>
      <c r="K46" s="18">
        <f t="shared" ca="1" si="31"/>
        <v>0</v>
      </c>
      <c r="L46" s="18">
        <f t="shared" ca="1" si="31"/>
        <v>0</v>
      </c>
      <c r="M46" s="18">
        <f t="shared" ca="1" si="31"/>
        <v>0</v>
      </c>
      <c r="N46" s="18">
        <f t="shared" ca="1" si="31"/>
        <v>0</v>
      </c>
      <c r="O46" s="18">
        <f t="shared" ca="1" si="31"/>
        <v>2315458.4999999991</v>
      </c>
      <c r="P46" s="18">
        <f t="shared" ca="1" si="31"/>
        <v>0</v>
      </c>
      <c r="Q46" s="18">
        <f t="shared" ca="1" si="31"/>
        <v>0</v>
      </c>
      <c r="R46" s="18">
        <f t="shared" ca="1" si="31"/>
        <v>0</v>
      </c>
      <c r="S46" s="18">
        <f t="shared" ca="1" si="31"/>
        <v>0</v>
      </c>
      <c r="T46" s="18">
        <f t="shared" ca="1" si="1"/>
        <v>0</v>
      </c>
      <c r="U46" s="18">
        <f t="shared" ca="1" si="32"/>
        <v>0</v>
      </c>
      <c r="V46" s="18">
        <f t="shared" ca="1" si="32"/>
        <v>4090691.3600000013</v>
      </c>
      <c r="W46" s="18">
        <f t="shared" ca="1" si="32"/>
        <v>18642632.569999985</v>
      </c>
      <c r="X46" s="18">
        <f t="shared" ca="1" si="32"/>
        <v>0</v>
      </c>
      <c r="Y46" s="18">
        <f t="shared" ca="1" si="32"/>
        <v>45055.07</v>
      </c>
      <c r="Z46" s="18">
        <f t="shared" ca="1" si="32"/>
        <v>1328446.3800000001</v>
      </c>
      <c r="AA46" s="18">
        <f t="shared" ca="1" si="32"/>
        <v>0</v>
      </c>
      <c r="AB46" s="18">
        <f t="shared" ca="1" si="32"/>
        <v>0</v>
      </c>
      <c r="AC46" s="18">
        <f t="shared" ca="1" si="32"/>
        <v>2645.46</v>
      </c>
      <c r="AD46" s="18">
        <f t="shared" ca="1" si="32"/>
        <v>68.760000000000005</v>
      </c>
      <c r="AE46" s="18">
        <f t="shared" ca="1" si="32"/>
        <v>0</v>
      </c>
      <c r="AF46" s="18">
        <f t="shared" ca="1" si="32"/>
        <v>0</v>
      </c>
      <c r="AG46" s="18">
        <f t="shared" ca="1" si="32"/>
        <v>0</v>
      </c>
      <c r="AH46" s="18">
        <f t="shared" ca="1" si="32"/>
        <v>1613369.98</v>
      </c>
      <c r="AI46" s="18">
        <f t="shared" ca="1" si="32"/>
        <v>0</v>
      </c>
      <c r="AJ46" s="18">
        <f t="shared" ca="1" si="32"/>
        <v>0</v>
      </c>
      <c r="AK46" s="18">
        <f t="shared" ca="1" si="29"/>
        <v>0</v>
      </c>
      <c r="AL46" s="18">
        <f t="shared" ca="1" si="29"/>
        <v>0</v>
      </c>
      <c r="AM46" s="18">
        <f t="shared" ca="1" si="29"/>
        <v>0</v>
      </c>
      <c r="AN46" s="18">
        <f t="shared" ca="1" si="29"/>
        <v>0</v>
      </c>
      <c r="AO46" s="18">
        <f t="shared" ca="1" si="29"/>
        <v>0</v>
      </c>
      <c r="AP46" s="18">
        <f t="shared" ca="1" si="29"/>
        <v>25</v>
      </c>
      <c r="AQ46" s="18">
        <f t="shared" ca="1" si="29"/>
        <v>0</v>
      </c>
      <c r="AR46" s="18">
        <f t="shared" ca="1" si="29"/>
        <v>0</v>
      </c>
      <c r="AS46" s="18">
        <f t="shared" ca="1" si="29"/>
        <v>0</v>
      </c>
      <c r="AT46" s="18">
        <f t="shared" ca="1" si="29"/>
        <v>8944197.4600000009</v>
      </c>
      <c r="AU46" s="18">
        <f t="shared" ca="1" si="29"/>
        <v>148521.7099999999</v>
      </c>
      <c r="AV46" s="18">
        <f t="shared" ca="1" si="29"/>
        <v>169.50999999999996</v>
      </c>
      <c r="AW46" s="18">
        <f t="shared" ca="1" si="29"/>
        <v>0</v>
      </c>
      <c r="AX46" s="18">
        <f t="shared" ca="1" si="29"/>
        <v>93.169999999999987</v>
      </c>
      <c r="AY46" s="18">
        <f t="shared" ca="1" si="29"/>
        <v>0</v>
      </c>
      <c r="AZ46" s="18">
        <f t="shared" ca="1" si="29"/>
        <v>0</v>
      </c>
      <c r="BA46" s="18">
        <f t="shared" ca="1" si="33"/>
        <v>0</v>
      </c>
      <c r="BB46" s="18">
        <f t="shared" ca="1" si="33"/>
        <v>0</v>
      </c>
      <c r="BC46" s="18">
        <f t="shared" ca="1" si="33"/>
        <v>0</v>
      </c>
      <c r="BD46" s="18">
        <f t="shared" ca="1" si="33"/>
        <v>359195.95999999985</v>
      </c>
      <c r="BE46" s="18">
        <f t="shared" ca="1" si="33"/>
        <v>0</v>
      </c>
      <c r="BF46" s="18">
        <f t="shared" ca="1" si="33"/>
        <v>0</v>
      </c>
      <c r="BG46" s="18">
        <f t="shared" ca="1" si="33"/>
        <v>0</v>
      </c>
      <c r="BH46" s="18">
        <f t="shared" ca="1" si="33"/>
        <v>0</v>
      </c>
      <c r="BI46" s="18">
        <f t="shared" ca="1" si="33"/>
        <v>0</v>
      </c>
      <c r="BJ46" s="18">
        <f t="shared" ca="1" si="33"/>
        <v>0</v>
      </c>
      <c r="BK46" s="18">
        <f t="shared" ca="1" si="33"/>
        <v>0</v>
      </c>
      <c r="BL46" s="18">
        <f t="shared" ca="1" si="33"/>
        <v>611.72</v>
      </c>
      <c r="BM46" s="18">
        <f t="shared" ca="1" si="33"/>
        <v>0</v>
      </c>
      <c r="BN46" s="18">
        <f t="shared" ca="1" si="33"/>
        <v>341183.0299999998</v>
      </c>
      <c r="BO46" s="18">
        <f t="shared" ca="1" si="33"/>
        <v>0</v>
      </c>
      <c r="BP46" s="18">
        <f t="shared" ca="1" si="33"/>
        <v>171367.72</v>
      </c>
      <c r="BQ46" s="18">
        <f t="shared" ca="1" si="34"/>
        <v>0</v>
      </c>
      <c r="BR46" s="18">
        <f t="shared" ca="1" si="34"/>
        <v>388762.7</v>
      </c>
      <c r="BS46" s="18">
        <f t="shared" ca="1" si="34"/>
        <v>3026.7400000000002</v>
      </c>
      <c r="BT46" s="18">
        <f t="shared" ca="1" si="34"/>
        <v>0</v>
      </c>
      <c r="BU46" s="18">
        <f t="shared" ca="1" si="34"/>
        <v>0</v>
      </c>
      <c r="BV46" s="18">
        <f t="shared" ca="1" si="34"/>
        <v>0</v>
      </c>
      <c r="BW46" s="18">
        <f t="shared" ca="1" si="34"/>
        <v>0</v>
      </c>
      <c r="BX46" s="18">
        <f t="shared" ca="1" si="34"/>
        <v>0</v>
      </c>
      <c r="BY46" s="18">
        <f t="shared" ca="1" si="34"/>
        <v>0</v>
      </c>
      <c r="BZ46" s="18">
        <f t="shared" ca="1" si="34"/>
        <v>0</v>
      </c>
      <c r="CA46" s="18">
        <f t="shared" ca="1" si="34"/>
        <v>0</v>
      </c>
      <c r="CB46" s="18">
        <f t="shared" ca="1" si="34"/>
        <v>0</v>
      </c>
      <c r="CC46" s="18">
        <f t="shared" ca="1" si="35"/>
        <v>0</v>
      </c>
      <c r="CD46" s="18">
        <f t="shared" ca="1" si="35"/>
        <v>0</v>
      </c>
      <c r="CE46" s="18">
        <f t="shared" ca="1" si="35"/>
        <v>0</v>
      </c>
      <c r="CF46" s="18">
        <f t="shared" ca="1" si="35"/>
        <v>0</v>
      </c>
      <c r="CG46" s="18">
        <f t="shared" ca="1" si="35"/>
        <v>0</v>
      </c>
      <c r="CH46" s="18">
        <f t="shared" ca="1" si="35"/>
        <v>0</v>
      </c>
      <c r="CI46" s="19">
        <f t="shared" ca="1" si="24"/>
        <v>176019.03999999998</v>
      </c>
      <c r="CJ46" s="18">
        <f t="shared" ca="1" si="27"/>
        <v>0</v>
      </c>
      <c r="CK46" s="18">
        <f t="shared" ca="1" si="27"/>
        <v>55674.2</v>
      </c>
      <c r="CL46" s="19">
        <f t="shared" ca="1" si="25"/>
        <v>120344.83999999998</v>
      </c>
      <c r="CM46" s="18">
        <f t="shared" ca="1" si="28"/>
        <v>120344.83999999998</v>
      </c>
      <c r="CN46" s="18">
        <f t="shared" ca="1" si="28"/>
        <v>0</v>
      </c>
      <c r="CO46" s="19">
        <f t="shared" ca="1" si="26"/>
        <v>0</v>
      </c>
      <c r="CP46" s="18">
        <f t="shared" ca="1" si="36"/>
        <v>0</v>
      </c>
      <c r="CQ46" s="18">
        <f t="shared" ca="1" si="36"/>
        <v>0</v>
      </c>
      <c r="CR46" s="18">
        <f t="shared" ca="1" si="36"/>
        <v>693969.52</v>
      </c>
      <c r="CS46" s="18">
        <f t="shared" ca="1" si="36"/>
        <v>0</v>
      </c>
      <c r="CT46" s="18">
        <f t="shared" ca="1" si="36"/>
        <v>0</v>
      </c>
      <c r="CU46" s="19">
        <f t="shared" ca="1" si="38"/>
        <v>40011470.279999994</v>
      </c>
    </row>
    <row r="47" spans="1:99" ht="12.75" customHeight="1">
      <c r="A47" s="57" t="s">
        <v>226</v>
      </c>
      <c r="B47" s="17">
        <v>1053</v>
      </c>
      <c r="C47" s="58" t="s">
        <v>146</v>
      </c>
      <c r="D47" s="19">
        <f t="shared" ca="1" si="23"/>
        <v>3901368.91</v>
      </c>
      <c r="E47" s="18">
        <f t="shared" ca="1" si="31"/>
        <v>3901368.91</v>
      </c>
      <c r="F47" s="18">
        <f t="shared" ca="1" si="31"/>
        <v>0</v>
      </c>
      <c r="G47" s="18">
        <f t="shared" ca="1" si="31"/>
        <v>0</v>
      </c>
      <c r="H47" s="18">
        <f t="shared" ca="1" si="31"/>
        <v>0</v>
      </c>
      <c r="I47" s="18">
        <f t="shared" ca="1" si="31"/>
        <v>1351873.1099999999</v>
      </c>
      <c r="J47" s="18">
        <f t="shared" ca="1" si="31"/>
        <v>0</v>
      </c>
      <c r="K47" s="18">
        <f t="shared" ca="1" si="31"/>
        <v>0</v>
      </c>
      <c r="L47" s="18">
        <f t="shared" ca="1" si="31"/>
        <v>0</v>
      </c>
      <c r="M47" s="18">
        <f t="shared" ca="1" si="31"/>
        <v>0</v>
      </c>
      <c r="N47" s="18">
        <f t="shared" ca="1" si="31"/>
        <v>0</v>
      </c>
      <c r="O47" s="18">
        <f t="shared" ca="1" si="31"/>
        <v>0</v>
      </c>
      <c r="P47" s="18">
        <f t="shared" ca="1" si="31"/>
        <v>0</v>
      </c>
      <c r="Q47" s="18">
        <f t="shared" ca="1" si="31"/>
        <v>0</v>
      </c>
      <c r="R47" s="18">
        <f t="shared" ca="1" si="31"/>
        <v>0</v>
      </c>
      <c r="S47" s="18">
        <f t="shared" ca="1" si="31"/>
        <v>0</v>
      </c>
      <c r="T47" s="18">
        <f t="shared" ca="1" si="1"/>
        <v>2399495931.29</v>
      </c>
      <c r="U47" s="18">
        <f t="shared" ca="1" si="32"/>
        <v>1199345</v>
      </c>
      <c r="V47" s="18">
        <f t="shared" ca="1" si="32"/>
        <v>831353846.18000007</v>
      </c>
      <c r="W47" s="18">
        <f t="shared" ca="1" si="32"/>
        <v>760119607.20000005</v>
      </c>
      <c r="X47" s="18">
        <f t="shared" ca="1" si="32"/>
        <v>0</v>
      </c>
      <c r="Y47" s="18">
        <f t="shared" ca="1" si="32"/>
        <v>0</v>
      </c>
      <c r="Z47" s="18">
        <f t="shared" ca="1" si="32"/>
        <v>1182242.3399999999</v>
      </c>
      <c r="AA47" s="18">
        <f t="shared" ca="1" si="32"/>
        <v>0</v>
      </c>
      <c r="AB47" s="18">
        <f t="shared" ca="1" si="32"/>
        <v>0</v>
      </c>
      <c r="AC47" s="18">
        <f t="shared" ca="1" si="32"/>
        <v>40127.020000000004</v>
      </c>
      <c r="AD47" s="18">
        <f t="shared" ca="1" si="32"/>
        <v>641332.61</v>
      </c>
      <c r="AE47" s="18">
        <f t="shared" ca="1" si="32"/>
        <v>0</v>
      </c>
      <c r="AF47" s="18">
        <f t="shared" ca="1" si="32"/>
        <v>0</v>
      </c>
      <c r="AG47" s="18">
        <f t="shared" ca="1" si="32"/>
        <v>0</v>
      </c>
      <c r="AH47" s="18">
        <f t="shared" ca="1" si="32"/>
        <v>0</v>
      </c>
      <c r="AI47" s="18">
        <f t="shared" ca="1" si="32"/>
        <v>0</v>
      </c>
      <c r="AJ47" s="18">
        <f t="shared" ca="1" si="32"/>
        <v>126666</v>
      </c>
      <c r="AK47" s="18">
        <f t="shared" ca="1" si="29"/>
        <v>0</v>
      </c>
      <c r="AL47" s="18">
        <f t="shared" ca="1" si="29"/>
        <v>0</v>
      </c>
      <c r="AM47" s="18">
        <f t="shared" ca="1" si="29"/>
        <v>0</v>
      </c>
      <c r="AN47" s="18">
        <f t="shared" ca="1" si="29"/>
        <v>0</v>
      </c>
      <c r="AO47" s="18">
        <f t="shared" ca="1" si="29"/>
        <v>0</v>
      </c>
      <c r="AP47" s="18">
        <f t="shared" ca="1" si="29"/>
        <v>0</v>
      </c>
      <c r="AQ47" s="18">
        <f t="shared" ca="1" si="29"/>
        <v>0</v>
      </c>
      <c r="AR47" s="18">
        <f t="shared" ca="1" si="29"/>
        <v>0</v>
      </c>
      <c r="AS47" s="18">
        <f t="shared" ca="1" si="29"/>
        <v>0</v>
      </c>
      <c r="AT47" s="18">
        <f t="shared" ca="1" si="29"/>
        <v>15747165.289999999</v>
      </c>
      <c r="AU47" s="18">
        <f t="shared" ca="1" si="29"/>
        <v>191716.48000000001</v>
      </c>
      <c r="AV47" s="18">
        <f t="shared" ca="1" si="29"/>
        <v>573850.38</v>
      </c>
      <c r="AW47" s="18">
        <f t="shared" ca="1" si="29"/>
        <v>0</v>
      </c>
      <c r="AX47" s="18">
        <f t="shared" ca="1" si="29"/>
        <v>225626.47</v>
      </c>
      <c r="AY47" s="18">
        <f t="shared" ca="1" si="29"/>
        <v>0</v>
      </c>
      <c r="AZ47" s="18">
        <f t="shared" ca="1" si="29"/>
        <v>0</v>
      </c>
      <c r="BA47" s="18">
        <f t="shared" ca="1" si="33"/>
        <v>0</v>
      </c>
      <c r="BB47" s="18">
        <f t="shared" ca="1" si="33"/>
        <v>0</v>
      </c>
      <c r="BC47" s="18">
        <f t="shared" ca="1" si="33"/>
        <v>0</v>
      </c>
      <c r="BD47" s="18">
        <f t="shared" ca="1" si="33"/>
        <v>46196819.219999999</v>
      </c>
      <c r="BE47" s="18">
        <f t="shared" ca="1" si="33"/>
        <v>0</v>
      </c>
      <c r="BF47" s="18">
        <f t="shared" ca="1" si="33"/>
        <v>0</v>
      </c>
      <c r="BG47" s="18">
        <f t="shared" ca="1" si="33"/>
        <v>0</v>
      </c>
      <c r="BH47" s="18">
        <f t="shared" ca="1" si="33"/>
        <v>0</v>
      </c>
      <c r="BI47" s="18">
        <f t="shared" ca="1" si="33"/>
        <v>0</v>
      </c>
      <c r="BJ47" s="18">
        <f t="shared" ca="1" si="33"/>
        <v>0</v>
      </c>
      <c r="BK47" s="18">
        <f t="shared" ca="1" si="33"/>
        <v>0</v>
      </c>
      <c r="BL47" s="18">
        <f t="shared" ca="1" si="33"/>
        <v>191716.48000000001</v>
      </c>
      <c r="BM47" s="18">
        <f t="shared" ca="1" si="33"/>
        <v>0</v>
      </c>
      <c r="BN47" s="18">
        <f t="shared" ca="1" si="33"/>
        <v>50886214.350000001</v>
      </c>
      <c r="BO47" s="18">
        <f t="shared" ca="1" si="33"/>
        <v>0</v>
      </c>
      <c r="BP47" s="18">
        <f t="shared" ca="1" si="33"/>
        <v>3715.9700000000003</v>
      </c>
      <c r="BQ47" s="18">
        <f t="shared" ca="1" si="34"/>
        <v>0</v>
      </c>
      <c r="BR47" s="18">
        <f t="shared" ca="1" si="34"/>
        <v>0</v>
      </c>
      <c r="BS47" s="18">
        <f t="shared" ca="1" si="34"/>
        <v>-20.290000000000191</v>
      </c>
      <c r="BT47" s="18">
        <f t="shared" ca="1" si="34"/>
        <v>0</v>
      </c>
      <c r="BU47" s="18">
        <f t="shared" ca="1" si="34"/>
        <v>0</v>
      </c>
      <c r="BV47" s="18">
        <f t="shared" ca="1" si="34"/>
        <v>0</v>
      </c>
      <c r="BW47" s="18">
        <f t="shared" ca="1" si="34"/>
        <v>0</v>
      </c>
      <c r="BX47" s="18">
        <f t="shared" ca="1" si="34"/>
        <v>0</v>
      </c>
      <c r="BY47" s="18">
        <f t="shared" ca="1" si="34"/>
        <v>0</v>
      </c>
      <c r="BZ47" s="18">
        <f t="shared" ca="1" si="34"/>
        <v>0</v>
      </c>
      <c r="CA47" s="18">
        <f t="shared" ca="1" si="34"/>
        <v>0</v>
      </c>
      <c r="CB47" s="18">
        <f t="shared" ca="1" si="34"/>
        <v>0</v>
      </c>
      <c r="CC47" s="18">
        <f t="shared" ca="1" si="35"/>
        <v>0</v>
      </c>
      <c r="CD47" s="18">
        <f t="shared" ca="1" si="35"/>
        <v>0</v>
      </c>
      <c r="CE47" s="18">
        <f t="shared" ca="1" si="35"/>
        <v>0</v>
      </c>
      <c r="CF47" s="18">
        <f t="shared" ca="1" si="35"/>
        <v>0</v>
      </c>
      <c r="CG47" s="18">
        <f t="shared" ca="1" si="35"/>
        <v>0</v>
      </c>
      <c r="CH47" s="18">
        <f t="shared" ca="1" si="35"/>
        <v>0</v>
      </c>
      <c r="CI47" s="19">
        <f t="shared" ca="1" si="24"/>
        <v>235530709.03</v>
      </c>
      <c r="CJ47" s="18">
        <f t="shared" ref="CJ47:CK66" ca="1" si="39">IFERROR(IF($C$2="Yurtiçi",INDIRECT("'"&amp;$B$2&amp;"'!"&amp;ADDRESS(MATCH($B47,INDIRECT("'"&amp;$B$2&amp;"'!$B$1:$B$1095"),0),MATCH(CJ$5,INDIRECT("'"&amp;$B$2&amp;"'!5:5"),0))),IF($C$2="Yurtdışı",INDIRECT("'"&amp;$B$2&amp;"'!"&amp;ADDRESS(MATCH($B47,INDIRECT("'"&amp;$B$2&amp;"'!$B$1:$B$1095"),0),MATCH(CJ$5,INDIRECT("'"&amp;$B$2&amp;"'!5:5"),0)+1)),INDIRECT("'"&amp;$B$2&amp;"'!"&amp;ADDRESS(MATCH($B47,INDIRECT("'"&amp;$B$2&amp;"'!$B$1:$B$1095"),0),MATCH(CJ$5,INDIRECT("'"&amp;$B$2&amp;"'!5:5"),0)))+INDIRECT("'"&amp;$B$2&amp;"'!"&amp;ADDRESS(MATCH($B47,INDIRECT("'"&amp;$B$2&amp;"'!$B$1:$B$1095"),0),MATCH(CJ$5,INDIRECT("'"&amp;$B$2&amp;"'!5:5"),0)+1)))),0)</f>
        <v>0</v>
      </c>
      <c r="CK47" s="18">
        <f t="shared" ca="1" si="39"/>
        <v>14786615.07</v>
      </c>
      <c r="CL47" s="19">
        <f t="shared" ca="1" si="25"/>
        <v>220744093.96000001</v>
      </c>
      <c r="CM47" s="18">
        <f t="shared" ref="CM47:CN66" ca="1" si="40">IFERROR(IF($C$2="Yurtiçi",INDIRECT("'"&amp;$B$2&amp;"'!"&amp;ADDRESS(MATCH($B47,INDIRECT("'"&amp;$B$2&amp;"'!$B$1:$B$1095"),0),MATCH(CM$5,INDIRECT("'"&amp;$B$2&amp;"'!5:5"),0))),IF($C$2="Yurtdışı",INDIRECT("'"&amp;$B$2&amp;"'!"&amp;ADDRESS(MATCH($B47,INDIRECT("'"&amp;$B$2&amp;"'!$B$1:$B$1095"),0),MATCH(CM$5,INDIRECT("'"&amp;$B$2&amp;"'!5:5"),0)+1)),INDIRECT("'"&amp;$B$2&amp;"'!"&amp;ADDRESS(MATCH($B47,INDIRECT("'"&amp;$B$2&amp;"'!$B$1:$B$1095"),0),MATCH(CM$5,INDIRECT("'"&amp;$B$2&amp;"'!5:5"),0)))+INDIRECT("'"&amp;$B$2&amp;"'!"&amp;ADDRESS(MATCH($B47,INDIRECT("'"&amp;$B$2&amp;"'!$B$1:$B$1095"),0),MATCH(CM$5,INDIRECT("'"&amp;$B$2&amp;"'!5:5"),0)+1)))),0)</f>
        <v>126924027.31</v>
      </c>
      <c r="CN47" s="18">
        <f t="shared" ca="1" si="40"/>
        <v>93820066.650000006</v>
      </c>
      <c r="CO47" s="19">
        <f t="shared" ca="1" si="26"/>
        <v>0</v>
      </c>
      <c r="CP47" s="18">
        <f t="shared" ca="1" si="36"/>
        <v>0</v>
      </c>
      <c r="CQ47" s="18">
        <f t="shared" ca="1" si="36"/>
        <v>0</v>
      </c>
      <c r="CR47" s="18">
        <f t="shared" ca="1" si="36"/>
        <v>19238336.579999998</v>
      </c>
      <c r="CS47" s="18">
        <f t="shared" ca="1" si="36"/>
        <v>0</v>
      </c>
      <c r="CT47" s="18">
        <f t="shared" ca="1" si="36"/>
        <v>-41035.21</v>
      </c>
      <c r="CU47" s="19">
        <f t="shared" ca="1" si="38"/>
        <v>4368157154.4099989</v>
      </c>
    </row>
    <row r="48" spans="1:99" ht="12.75" customHeight="1">
      <c r="A48" s="57" t="s">
        <v>228</v>
      </c>
      <c r="B48" s="17">
        <v>1054</v>
      </c>
      <c r="C48" s="58" t="s">
        <v>146</v>
      </c>
      <c r="D48" s="19">
        <f t="shared" ca="1" si="23"/>
        <v>0</v>
      </c>
      <c r="E48" s="18">
        <f t="shared" ca="1" si="31"/>
        <v>0</v>
      </c>
      <c r="F48" s="18">
        <f t="shared" ca="1" si="31"/>
        <v>0</v>
      </c>
      <c r="G48" s="18">
        <f t="shared" ca="1" si="31"/>
        <v>0</v>
      </c>
      <c r="H48" s="18">
        <f t="shared" ca="1" si="31"/>
        <v>0</v>
      </c>
      <c r="I48" s="18">
        <f t="shared" ca="1" si="31"/>
        <v>0</v>
      </c>
      <c r="J48" s="18">
        <f t="shared" ca="1" si="31"/>
        <v>0</v>
      </c>
      <c r="K48" s="18">
        <f t="shared" ca="1" si="31"/>
        <v>0</v>
      </c>
      <c r="L48" s="18">
        <f t="shared" ca="1" si="31"/>
        <v>0</v>
      </c>
      <c r="M48" s="18">
        <f t="shared" ca="1" si="31"/>
        <v>0</v>
      </c>
      <c r="N48" s="18">
        <f t="shared" ca="1" si="31"/>
        <v>0</v>
      </c>
      <c r="O48" s="18">
        <f t="shared" ca="1" si="31"/>
        <v>0</v>
      </c>
      <c r="P48" s="18">
        <f t="shared" ca="1" si="31"/>
        <v>0</v>
      </c>
      <c r="Q48" s="18">
        <f t="shared" ca="1" si="31"/>
        <v>0</v>
      </c>
      <c r="R48" s="18">
        <f t="shared" ca="1" si="31"/>
        <v>0</v>
      </c>
      <c r="S48" s="18">
        <f t="shared" ca="1" si="31"/>
        <v>0</v>
      </c>
      <c r="T48" s="18">
        <f t="shared" ca="1" si="1"/>
        <v>0</v>
      </c>
      <c r="U48" s="18">
        <f t="shared" ca="1" si="32"/>
        <v>0</v>
      </c>
      <c r="V48" s="18">
        <f t="shared" ca="1" si="32"/>
        <v>0</v>
      </c>
      <c r="W48" s="18">
        <f t="shared" ca="1" si="32"/>
        <v>0</v>
      </c>
      <c r="X48" s="18">
        <f t="shared" ca="1" si="32"/>
        <v>0</v>
      </c>
      <c r="Y48" s="18">
        <f t="shared" ca="1" si="32"/>
        <v>0</v>
      </c>
      <c r="Z48" s="18">
        <f t="shared" ca="1" si="32"/>
        <v>0</v>
      </c>
      <c r="AA48" s="18">
        <f t="shared" ca="1" si="32"/>
        <v>0</v>
      </c>
      <c r="AB48" s="18">
        <f t="shared" ca="1" si="32"/>
        <v>0</v>
      </c>
      <c r="AC48" s="18">
        <f t="shared" ca="1" si="32"/>
        <v>0</v>
      </c>
      <c r="AD48" s="18">
        <f t="shared" ca="1" si="32"/>
        <v>0</v>
      </c>
      <c r="AE48" s="18">
        <f t="shared" ca="1" si="32"/>
        <v>0</v>
      </c>
      <c r="AF48" s="18">
        <f t="shared" ca="1" si="32"/>
        <v>0</v>
      </c>
      <c r="AG48" s="18">
        <f t="shared" ca="1" si="32"/>
        <v>0</v>
      </c>
      <c r="AH48" s="18">
        <f t="shared" ca="1" si="32"/>
        <v>0</v>
      </c>
      <c r="AI48" s="18">
        <f t="shared" ca="1" si="32"/>
        <v>0</v>
      </c>
      <c r="AJ48" s="18">
        <f t="shared" ca="1" si="32"/>
        <v>0</v>
      </c>
      <c r="AK48" s="18">
        <f t="shared" ca="1" si="29"/>
        <v>0</v>
      </c>
      <c r="AL48" s="18">
        <f t="shared" ca="1" si="29"/>
        <v>0</v>
      </c>
      <c r="AM48" s="18">
        <f t="shared" ca="1" si="29"/>
        <v>0</v>
      </c>
      <c r="AN48" s="18">
        <f t="shared" ca="1" si="29"/>
        <v>0</v>
      </c>
      <c r="AO48" s="18">
        <f t="shared" ca="1" si="29"/>
        <v>0</v>
      </c>
      <c r="AP48" s="18">
        <f t="shared" ca="1" si="29"/>
        <v>0</v>
      </c>
      <c r="AQ48" s="18">
        <f t="shared" ca="1" si="29"/>
        <v>0</v>
      </c>
      <c r="AR48" s="18">
        <f t="shared" ca="1" si="29"/>
        <v>0</v>
      </c>
      <c r="AS48" s="18">
        <f t="shared" ca="1" si="29"/>
        <v>0</v>
      </c>
      <c r="AT48" s="18">
        <f t="shared" ca="1" si="29"/>
        <v>0</v>
      </c>
      <c r="AU48" s="18">
        <f t="shared" ca="1" si="29"/>
        <v>0</v>
      </c>
      <c r="AV48" s="18">
        <f t="shared" ca="1" si="29"/>
        <v>0</v>
      </c>
      <c r="AW48" s="18">
        <f t="shared" ca="1" si="29"/>
        <v>0</v>
      </c>
      <c r="AX48" s="18">
        <f t="shared" ca="1" si="29"/>
        <v>0</v>
      </c>
      <c r="AY48" s="18">
        <f t="shared" ca="1" si="29"/>
        <v>0</v>
      </c>
      <c r="AZ48" s="18">
        <f t="shared" ca="1" si="29"/>
        <v>0</v>
      </c>
      <c r="BA48" s="18">
        <f t="shared" ca="1" si="33"/>
        <v>0</v>
      </c>
      <c r="BB48" s="18">
        <f t="shared" ca="1" si="33"/>
        <v>0</v>
      </c>
      <c r="BC48" s="18">
        <f t="shared" ca="1" si="33"/>
        <v>0</v>
      </c>
      <c r="BD48" s="18">
        <f t="shared" ca="1" si="33"/>
        <v>0</v>
      </c>
      <c r="BE48" s="18">
        <f t="shared" ca="1" si="33"/>
        <v>0</v>
      </c>
      <c r="BF48" s="18">
        <f t="shared" ca="1" si="33"/>
        <v>0</v>
      </c>
      <c r="BG48" s="18">
        <f t="shared" ca="1" si="33"/>
        <v>0</v>
      </c>
      <c r="BH48" s="18">
        <f t="shared" ca="1" si="33"/>
        <v>0</v>
      </c>
      <c r="BI48" s="18">
        <f t="shared" ca="1" si="33"/>
        <v>0</v>
      </c>
      <c r="BJ48" s="18">
        <f t="shared" ca="1" si="33"/>
        <v>0</v>
      </c>
      <c r="BK48" s="18">
        <f t="shared" ca="1" si="33"/>
        <v>0</v>
      </c>
      <c r="BL48" s="18">
        <f t="shared" ca="1" si="33"/>
        <v>0</v>
      </c>
      <c r="BM48" s="18">
        <f t="shared" ca="1" si="33"/>
        <v>0</v>
      </c>
      <c r="BN48" s="18">
        <f t="shared" ca="1" si="33"/>
        <v>0</v>
      </c>
      <c r="BO48" s="18">
        <f t="shared" ca="1" si="33"/>
        <v>0</v>
      </c>
      <c r="BP48" s="18">
        <f t="shared" ca="1" si="33"/>
        <v>0</v>
      </c>
      <c r="BQ48" s="18">
        <f t="shared" ca="1" si="34"/>
        <v>0</v>
      </c>
      <c r="BR48" s="18">
        <f t="shared" ca="1" si="34"/>
        <v>0</v>
      </c>
      <c r="BS48" s="18">
        <f t="shared" ca="1" si="34"/>
        <v>0</v>
      </c>
      <c r="BT48" s="18">
        <f t="shared" ca="1" si="34"/>
        <v>0</v>
      </c>
      <c r="BU48" s="18">
        <f t="shared" ca="1" si="34"/>
        <v>0</v>
      </c>
      <c r="BV48" s="18">
        <f t="shared" ca="1" si="34"/>
        <v>0</v>
      </c>
      <c r="BW48" s="18">
        <f t="shared" ca="1" si="34"/>
        <v>0</v>
      </c>
      <c r="BX48" s="18">
        <f t="shared" ca="1" si="34"/>
        <v>0</v>
      </c>
      <c r="BY48" s="18">
        <f t="shared" ca="1" si="34"/>
        <v>0</v>
      </c>
      <c r="BZ48" s="18">
        <f t="shared" ca="1" si="34"/>
        <v>0</v>
      </c>
      <c r="CA48" s="18">
        <f t="shared" ca="1" si="34"/>
        <v>0</v>
      </c>
      <c r="CB48" s="18">
        <f t="shared" ca="1" si="34"/>
        <v>0</v>
      </c>
      <c r="CC48" s="18">
        <f t="shared" ca="1" si="35"/>
        <v>0</v>
      </c>
      <c r="CD48" s="18">
        <f t="shared" ca="1" si="35"/>
        <v>0</v>
      </c>
      <c r="CE48" s="18">
        <f t="shared" ca="1" si="35"/>
        <v>0</v>
      </c>
      <c r="CF48" s="18">
        <f t="shared" ca="1" si="35"/>
        <v>0</v>
      </c>
      <c r="CG48" s="18">
        <f t="shared" ca="1" si="35"/>
        <v>0</v>
      </c>
      <c r="CH48" s="18">
        <f t="shared" ca="1" si="35"/>
        <v>0</v>
      </c>
      <c r="CI48" s="19">
        <f t="shared" ca="1" si="24"/>
        <v>0</v>
      </c>
      <c r="CJ48" s="18">
        <f t="shared" ca="1" si="39"/>
        <v>0</v>
      </c>
      <c r="CK48" s="18">
        <f t="shared" ca="1" si="39"/>
        <v>0</v>
      </c>
      <c r="CL48" s="19">
        <f t="shared" ca="1" si="25"/>
        <v>0</v>
      </c>
      <c r="CM48" s="18">
        <f t="shared" ca="1" si="40"/>
        <v>0</v>
      </c>
      <c r="CN48" s="18">
        <f t="shared" ca="1" si="40"/>
        <v>0</v>
      </c>
      <c r="CO48" s="19">
        <f t="shared" ca="1" si="26"/>
        <v>0</v>
      </c>
      <c r="CP48" s="18">
        <f t="shared" ca="1" si="36"/>
        <v>0</v>
      </c>
      <c r="CQ48" s="18">
        <f t="shared" ca="1" si="36"/>
        <v>0</v>
      </c>
      <c r="CR48" s="18">
        <f t="shared" ca="1" si="36"/>
        <v>0</v>
      </c>
      <c r="CS48" s="18">
        <f t="shared" ca="1" si="36"/>
        <v>0</v>
      </c>
      <c r="CT48" s="18">
        <f t="shared" ca="1" si="36"/>
        <v>0</v>
      </c>
      <c r="CU48" s="19">
        <f t="shared" ca="1" si="38"/>
        <v>0</v>
      </c>
    </row>
    <row r="49" spans="1:99" ht="12.75" customHeight="1">
      <c r="A49" s="57" t="s">
        <v>230</v>
      </c>
      <c r="B49" s="17">
        <v>1055</v>
      </c>
      <c r="C49" s="58" t="s">
        <v>146</v>
      </c>
      <c r="D49" s="19">
        <f t="shared" ca="1" si="23"/>
        <v>5717184.9000000004</v>
      </c>
      <c r="E49" s="18">
        <f t="shared" ca="1" si="31"/>
        <v>2076939.66</v>
      </c>
      <c r="F49" s="18">
        <f t="shared" ca="1" si="31"/>
        <v>3097848.95</v>
      </c>
      <c r="G49" s="18">
        <f t="shared" ca="1" si="31"/>
        <v>542396.29</v>
      </c>
      <c r="H49" s="18">
        <f t="shared" ca="1" si="31"/>
        <v>9812.33</v>
      </c>
      <c r="I49" s="18">
        <f t="shared" ca="1" si="31"/>
        <v>18150242.52</v>
      </c>
      <c r="J49" s="18">
        <f t="shared" ca="1" si="31"/>
        <v>0</v>
      </c>
      <c r="K49" s="18">
        <f t="shared" ca="1" si="31"/>
        <v>0</v>
      </c>
      <c r="L49" s="18">
        <f t="shared" ca="1" si="31"/>
        <v>0</v>
      </c>
      <c r="M49" s="18">
        <f t="shared" ca="1" si="31"/>
        <v>0</v>
      </c>
      <c r="N49" s="18">
        <f t="shared" ca="1" si="31"/>
        <v>0</v>
      </c>
      <c r="O49" s="18">
        <f t="shared" ca="1" si="31"/>
        <v>22295572.359999999</v>
      </c>
      <c r="P49" s="18">
        <f t="shared" ca="1" si="31"/>
        <v>0</v>
      </c>
      <c r="Q49" s="18">
        <f t="shared" ca="1" si="31"/>
        <v>0</v>
      </c>
      <c r="R49" s="18">
        <f t="shared" ca="1" si="31"/>
        <v>0</v>
      </c>
      <c r="S49" s="18">
        <f t="shared" ca="1" si="31"/>
        <v>0</v>
      </c>
      <c r="T49" s="18">
        <f t="shared" ca="1" si="1"/>
        <v>0</v>
      </c>
      <c r="U49" s="18">
        <f t="shared" ca="1" si="32"/>
        <v>0</v>
      </c>
      <c r="V49" s="18">
        <f t="shared" ca="1" si="32"/>
        <v>57093047.18</v>
      </c>
      <c r="W49" s="18">
        <f t="shared" ca="1" si="32"/>
        <v>290029292.07999998</v>
      </c>
      <c r="X49" s="18">
        <f t="shared" ca="1" si="32"/>
        <v>0</v>
      </c>
      <c r="Y49" s="18">
        <f t="shared" ca="1" si="32"/>
        <v>2754821.37</v>
      </c>
      <c r="Z49" s="18">
        <f t="shared" ca="1" si="32"/>
        <v>2251608.16</v>
      </c>
      <c r="AA49" s="18">
        <f t="shared" ca="1" si="32"/>
        <v>14320.34</v>
      </c>
      <c r="AB49" s="18">
        <f t="shared" ca="1" si="32"/>
        <v>55261.85</v>
      </c>
      <c r="AC49" s="18">
        <f t="shared" ca="1" si="32"/>
        <v>347552.91</v>
      </c>
      <c r="AD49" s="18">
        <f t="shared" ca="1" si="32"/>
        <v>556798.48</v>
      </c>
      <c r="AE49" s="18">
        <f t="shared" ca="1" si="32"/>
        <v>0</v>
      </c>
      <c r="AF49" s="18">
        <f t="shared" ca="1" si="32"/>
        <v>148162.5</v>
      </c>
      <c r="AG49" s="18">
        <f t="shared" ca="1" si="32"/>
        <v>0</v>
      </c>
      <c r="AH49" s="18">
        <f t="shared" ca="1" si="32"/>
        <v>0</v>
      </c>
      <c r="AI49" s="18">
        <f t="shared" ca="1" si="32"/>
        <v>0</v>
      </c>
      <c r="AJ49" s="18">
        <f t="shared" ca="1" si="32"/>
        <v>119077.25845806944</v>
      </c>
      <c r="AK49" s="18">
        <f t="shared" ca="1" si="29"/>
        <v>2480</v>
      </c>
      <c r="AL49" s="18">
        <f t="shared" ca="1" si="29"/>
        <v>0</v>
      </c>
      <c r="AM49" s="18">
        <f t="shared" ca="1" si="29"/>
        <v>343778.31</v>
      </c>
      <c r="AN49" s="18">
        <f t="shared" ca="1" si="29"/>
        <v>0</v>
      </c>
      <c r="AO49" s="18">
        <f t="shared" ca="1" si="29"/>
        <v>0</v>
      </c>
      <c r="AP49" s="18">
        <f t="shared" ca="1" si="29"/>
        <v>0</v>
      </c>
      <c r="AQ49" s="18">
        <f t="shared" ca="1" si="29"/>
        <v>0</v>
      </c>
      <c r="AR49" s="18">
        <f t="shared" ca="1" si="29"/>
        <v>0</v>
      </c>
      <c r="AS49" s="18">
        <f t="shared" ca="1" si="29"/>
        <v>0</v>
      </c>
      <c r="AT49" s="18">
        <f t="shared" ca="1" si="29"/>
        <v>55232960.649999999</v>
      </c>
      <c r="AU49" s="18">
        <f t="shared" ca="1" si="29"/>
        <v>739655.26</v>
      </c>
      <c r="AV49" s="18">
        <f t="shared" ca="1" si="29"/>
        <v>2031053.55</v>
      </c>
      <c r="AW49" s="18">
        <f t="shared" ca="1" si="29"/>
        <v>0</v>
      </c>
      <c r="AX49" s="18">
        <f t="shared" ca="1" si="29"/>
        <v>681199.59</v>
      </c>
      <c r="AY49" s="18">
        <f t="shared" ca="1" si="29"/>
        <v>0</v>
      </c>
      <c r="AZ49" s="18">
        <f t="shared" ca="1" si="29"/>
        <v>0</v>
      </c>
      <c r="BA49" s="18">
        <f t="shared" ca="1" si="33"/>
        <v>0</v>
      </c>
      <c r="BB49" s="18">
        <f t="shared" ca="1" si="33"/>
        <v>0</v>
      </c>
      <c r="BC49" s="18">
        <f t="shared" ca="1" si="33"/>
        <v>0</v>
      </c>
      <c r="BD49" s="18">
        <f t="shared" ca="1" si="33"/>
        <v>3983448.57</v>
      </c>
      <c r="BE49" s="18">
        <f t="shared" ca="1" si="33"/>
        <v>0</v>
      </c>
      <c r="BF49" s="18">
        <f t="shared" ca="1" si="33"/>
        <v>0</v>
      </c>
      <c r="BG49" s="18">
        <f t="shared" ca="1" si="33"/>
        <v>0</v>
      </c>
      <c r="BH49" s="18">
        <f t="shared" ca="1" si="33"/>
        <v>0</v>
      </c>
      <c r="BI49" s="18">
        <f t="shared" ca="1" si="33"/>
        <v>0</v>
      </c>
      <c r="BJ49" s="18">
        <f t="shared" ca="1" si="33"/>
        <v>0</v>
      </c>
      <c r="BK49" s="18">
        <f t="shared" ca="1" si="33"/>
        <v>0</v>
      </c>
      <c r="BL49" s="18">
        <f t="shared" ca="1" si="33"/>
        <v>0</v>
      </c>
      <c r="BM49" s="18">
        <f t="shared" ca="1" si="33"/>
        <v>0</v>
      </c>
      <c r="BN49" s="18">
        <f t="shared" ca="1" si="33"/>
        <v>6023688.7000000002</v>
      </c>
      <c r="BO49" s="18">
        <f t="shared" ca="1" si="33"/>
        <v>0</v>
      </c>
      <c r="BP49" s="18">
        <f t="shared" ca="1" si="33"/>
        <v>1483455.02</v>
      </c>
      <c r="BQ49" s="18">
        <f t="shared" ca="1" si="34"/>
        <v>0</v>
      </c>
      <c r="BR49" s="18">
        <f t="shared" ca="1" si="34"/>
        <v>18782027.859999999</v>
      </c>
      <c r="BS49" s="18">
        <f t="shared" ca="1" si="34"/>
        <v>2713825.02</v>
      </c>
      <c r="BT49" s="18">
        <f t="shared" ca="1" si="34"/>
        <v>0</v>
      </c>
      <c r="BU49" s="18">
        <f t="shared" ca="1" si="34"/>
        <v>0</v>
      </c>
      <c r="BV49" s="18">
        <f t="shared" ca="1" si="34"/>
        <v>0</v>
      </c>
      <c r="BW49" s="18">
        <f t="shared" ca="1" si="34"/>
        <v>4730.95</v>
      </c>
      <c r="BX49" s="18">
        <f t="shared" ca="1" si="34"/>
        <v>0</v>
      </c>
      <c r="BY49" s="18">
        <f t="shared" ca="1" si="34"/>
        <v>0</v>
      </c>
      <c r="BZ49" s="18">
        <f t="shared" ca="1" si="34"/>
        <v>447640.48</v>
      </c>
      <c r="CA49" s="18">
        <f t="shared" ca="1" si="34"/>
        <v>78923894.189999998</v>
      </c>
      <c r="CB49" s="18">
        <f t="shared" ca="1" si="34"/>
        <v>0</v>
      </c>
      <c r="CC49" s="18">
        <f t="shared" ca="1" si="35"/>
        <v>4693869.29</v>
      </c>
      <c r="CD49" s="18">
        <f t="shared" ca="1" si="35"/>
        <v>0</v>
      </c>
      <c r="CE49" s="18">
        <f t="shared" ca="1" si="35"/>
        <v>0</v>
      </c>
      <c r="CF49" s="18">
        <f t="shared" ca="1" si="35"/>
        <v>972431</v>
      </c>
      <c r="CG49" s="18">
        <f t="shared" ca="1" si="35"/>
        <v>356205.05</v>
      </c>
      <c r="CH49" s="18">
        <f t="shared" ca="1" si="35"/>
        <v>13430.57</v>
      </c>
      <c r="CI49" s="19">
        <f t="shared" ca="1" si="24"/>
        <v>184273922.59000298</v>
      </c>
      <c r="CJ49" s="18">
        <f t="shared" ca="1" si="39"/>
        <v>4917267.7100000102</v>
      </c>
      <c r="CK49" s="18">
        <f t="shared" ca="1" si="39"/>
        <v>0</v>
      </c>
      <c r="CL49" s="19">
        <f t="shared" ca="1" si="25"/>
        <v>169415711.02000299</v>
      </c>
      <c r="CM49" s="18">
        <f t="shared" ca="1" si="40"/>
        <v>142191.75000000099</v>
      </c>
      <c r="CN49" s="18">
        <f t="shared" ca="1" si="40"/>
        <v>169273519.27000299</v>
      </c>
      <c r="CO49" s="19">
        <f t="shared" ca="1" si="26"/>
        <v>9940943.8599999789</v>
      </c>
      <c r="CP49" s="18">
        <f t="shared" ca="1" si="36"/>
        <v>488710.56999999902</v>
      </c>
      <c r="CQ49" s="18">
        <f t="shared" ca="1" si="36"/>
        <v>9452233.2899999805</v>
      </c>
      <c r="CR49" s="18">
        <f t="shared" ca="1" si="36"/>
        <v>3646191.17</v>
      </c>
      <c r="CS49" s="18">
        <f t="shared" ca="1" si="36"/>
        <v>0</v>
      </c>
      <c r="CT49" s="18">
        <f t="shared" ca="1" si="36"/>
        <v>0</v>
      </c>
      <c r="CU49" s="19">
        <f t="shared" ca="1" si="38"/>
        <v>764892642.05846095</v>
      </c>
    </row>
    <row r="50" spans="1:99" ht="12.75" customHeight="1">
      <c r="A50" s="57" t="s">
        <v>232</v>
      </c>
      <c r="B50" s="17">
        <v>1056</v>
      </c>
      <c r="C50" s="58" t="s">
        <v>146</v>
      </c>
      <c r="D50" s="19">
        <f t="shared" ca="1" si="23"/>
        <v>2249513</v>
      </c>
      <c r="E50" s="18">
        <f t="shared" ca="1" si="31"/>
        <v>2029240</v>
      </c>
      <c r="F50" s="18">
        <f t="shared" ca="1" si="31"/>
        <v>220273</v>
      </c>
      <c r="G50" s="18">
        <f t="shared" ca="1" si="31"/>
        <v>0</v>
      </c>
      <c r="H50" s="18">
        <f t="shared" ca="1" si="31"/>
        <v>0</v>
      </c>
      <c r="I50" s="18">
        <f t="shared" ca="1" si="31"/>
        <v>727226.1599999998</v>
      </c>
      <c r="J50" s="18">
        <f t="shared" ca="1" si="31"/>
        <v>0</v>
      </c>
      <c r="K50" s="18">
        <f t="shared" ca="1" si="31"/>
        <v>0</v>
      </c>
      <c r="L50" s="18">
        <f t="shared" ca="1" si="31"/>
        <v>0</v>
      </c>
      <c r="M50" s="18">
        <f t="shared" ca="1" si="31"/>
        <v>0</v>
      </c>
      <c r="N50" s="18">
        <f t="shared" ca="1" si="31"/>
        <v>0</v>
      </c>
      <c r="O50" s="18">
        <f t="shared" ca="1" si="31"/>
        <v>0</v>
      </c>
      <c r="P50" s="18">
        <f t="shared" ca="1" si="31"/>
        <v>0</v>
      </c>
      <c r="Q50" s="18">
        <f t="shared" ca="1" si="31"/>
        <v>0</v>
      </c>
      <c r="R50" s="18">
        <f t="shared" ca="1" si="31"/>
        <v>0</v>
      </c>
      <c r="S50" s="18">
        <f t="shared" ca="1" si="31"/>
        <v>0</v>
      </c>
      <c r="T50" s="18">
        <f t="shared" ca="1" si="1"/>
        <v>322726531.59004545</v>
      </c>
      <c r="U50" s="18">
        <f t="shared" ca="1" si="32"/>
        <v>1315907.1206160001</v>
      </c>
      <c r="V50" s="18">
        <f t="shared" ca="1" si="32"/>
        <v>56626669.529999733</v>
      </c>
      <c r="W50" s="18">
        <f t="shared" ca="1" si="32"/>
        <v>99786.880000000034</v>
      </c>
      <c r="X50" s="18">
        <f t="shared" ca="1" si="32"/>
        <v>0</v>
      </c>
      <c r="Y50" s="18">
        <f t="shared" ca="1" si="32"/>
        <v>5235.41</v>
      </c>
      <c r="Z50" s="18">
        <f t="shared" ca="1" si="32"/>
        <v>5235.41</v>
      </c>
      <c r="AA50" s="18">
        <f t="shared" ca="1" si="32"/>
        <v>0</v>
      </c>
      <c r="AB50" s="18">
        <f t="shared" ca="1" si="32"/>
        <v>0</v>
      </c>
      <c r="AC50" s="18">
        <f t="shared" ca="1" si="32"/>
        <v>188005.83000000051</v>
      </c>
      <c r="AD50" s="18">
        <f t="shared" ca="1" si="32"/>
        <v>548683.16000000155</v>
      </c>
      <c r="AE50" s="18">
        <f t="shared" ca="1" si="32"/>
        <v>0</v>
      </c>
      <c r="AF50" s="18">
        <f t="shared" ca="1" si="32"/>
        <v>0</v>
      </c>
      <c r="AG50" s="18">
        <f t="shared" ca="1" si="32"/>
        <v>0</v>
      </c>
      <c r="AH50" s="18">
        <f t="shared" ca="1" si="32"/>
        <v>0</v>
      </c>
      <c r="AI50" s="18">
        <f t="shared" ca="1" si="32"/>
        <v>0</v>
      </c>
      <c r="AJ50" s="18">
        <f t="shared" ca="1" si="32"/>
        <v>61545.64</v>
      </c>
      <c r="AK50" s="18">
        <f t="shared" ca="1" si="29"/>
        <v>0</v>
      </c>
      <c r="AL50" s="18">
        <f t="shared" ca="1" si="29"/>
        <v>0</v>
      </c>
      <c r="AM50" s="18">
        <f t="shared" ca="1" si="29"/>
        <v>0</v>
      </c>
      <c r="AN50" s="18">
        <f t="shared" ca="1" si="29"/>
        <v>0</v>
      </c>
      <c r="AO50" s="18">
        <f t="shared" ca="1" si="29"/>
        <v>0</v>
      </c>
      <c r="AP50" s="18">
        <f t="shared" ca="1" si="29"/>
        <v>1491.25</v>
      </c>
      <c r="AQ50" s="18">
        <f t="shared" ca="1" si="29"/>
        <v>0</v>
      </c>
      <c r="AR50" s="18">
        <f t="shared" ca="1" si="29"/>
        <v>0</v>
      </c>
      <c r="AS50" s="18">
        <f t="shared" ca="1" si="29"/>
        <v>0</v>
      </c>
      <c r="AT50" s="18">
        <f t="shared" ca="1" si="29"/>
        <v>6402.8199999999979</v>
      </c>
      <c r="AU50" s="18">
        <f t="shared" ca="1" si="29"/>
        <v>73031.480000000782</v>
      </c>
      <c r="AV50" s="18">
        <f t="shared" ca="1" si="29"/>
        <v>0</v>
      </c>
      <c r="AW50" s="18">
        <f t="shared" ca="1" si="29"/>
        <v>0</v>
      </c>
      <c r="AX50" s="18">
        <f t="shared" ca="1" si="29"/>
        <v>73031.480000000782</v>
      </c>
      <c r="AY50" s="18">
        <f t="shared" ca="1" si="29"/>
        <v>0</v>
      </c>
      <c r="AZ50" s="18">
        <f t="shared" ca="1" si="29"/>
        <v>0</v>
      </c>
      <c r="BA50" s="18">
        <f t="shared" ca="1" si="33"/>
        <v>0</v>
      </c>
      <c r="BB50" s="18">
        <f t="shared" ca="1" si="33"/>
        <v>0</v>
      </c>
      <c r="BC50" s="18">
        <f t="shared" ca="1" si="33"/>
        <v>0</v>
      </c>
      <c r="BD50" s="18">
        <f t="shared" ca="1" si="33"/>
        <v>22806640.080000028</v>
      </c>
      <c r="BE50" s="18">
        <f t="shared" ca="1" si="33"/>
        <v>0</v>
      </c>
      <c r="BF50" s="18">
        <f t="shared" ca="1" si="33"/>
        <v>0</v>
      </c>
      <c r="BG50" s="18">
        <f t="shared" ca="1" si="33"/>
        <v>0</v>
      </c>
      <c r="BH50" s="18">
        <f t="shared" ca="1" si="33"/>
        <v>0</v>
      </c>
      <c r="BI50" s="18">
        <f t="shared" ca="1" si="33"/>
        <v>0</v>
      </c>
      <c r="BJ50" s="18">
        <f t="shared" ca="1" si="33"/>
        <v>0</v>
      </c>
      <c r="BK50" s="18">
        <f t="shared" ca="1" si="33"/>
        <v>0</v>
      </c>
      <c r="BL50" s="18">
        <f t="shared" ca="1" si="33"/>
        <v>0</v>
      </c>
      <c r="BM50" s="18">
        <f t="shared" ca="1" si="33"/>
        <v>0</v>
      </c>
      <c r="BN50" s="18">
        <f t="shared" ca="1" si="33"/>
        <v>19488125.359999888</v>
      </c>
      <c r="BO50" s="18">
        <f t="shared" ca="1" si="33"/>
        <v>0</v>
      </c>
      <c r="BP50" s="18">
        <f t="shared" ca="1" si="33"/>
        <v>0</v>
      </c>
      <c r="BQ50" s="18">
        <f t="shared" ca="1" si="34"/>
        <v>0</v>
      </c>
      <c r="BR50" s="18">
        <f t="shared" ca="1" si="34"/>
        <v>0</v>
      </c>
      <c r="BS50" s="18">
        <f t="shared" ca="1" si="34"/>
        <v>-20460.859999999993</v>
      </c>
      <c r="BT50" s="18">
        <f t="shared" ca="1" si="34"/>
        <v>0</v>
      </c>
      <c r="BU50" s="18">
        <f t="shared" ca="1" si="34"/>
        <v>0</v>
      </c>
      <c r="BV50" s="18">
        <f t="shared" ca="1" si="34"/>
        <v>0</v>
      </c>
      <c r="BW50" s="18">
        <f t="shared" ca="1" si="34"/>
        <v>0</v>
      </c>
      <c r="BX50" s="18">
        <f t="shared" ca="1" si="34"/>
        <v>0</v>
      </c>
      <c r="BY50" s="18">
        <f t="shared" ca="1" si="34"/>
        <v>0</v>
      </c>
      <c r="BZ50" s="18">
        <f t="shared" ca="1" si="34"/>
        <v>0</v>
      </c>
      <c r="CA50" s="18">
        <f t="shared" ca="1" si="34"/>
        <v>0</v>
      </c>
      <c r="CB50" s="18">
        <f t="shared" ca="1" si="34"/>
        <v>0</v>
      </c>
      <c r="CC50" s="18">
        <f t="shared" ca="1" si="35"/>
        <v>0</v>
      </c>
      <c r="CD50" s="18">
        <f t="shared" ca="1" si="35"/>
        <v>0</v>
      </c>
      <c r="CE50" s="18">
        <f t="shared" ca="1" si="35"/>
        <v>0</v>
      </c>
      <c r="CF50" s="18">
        <f t="shared" ca="1" si="35"/>
        <v>0</v>
      </c>
      <c r="CG50" s="18">
        <f t="shared" ca="1" si="35"/>
        <v>0</v>
      </c>
      <c r="CH50" s="18">
        <f t="shared" ca="1" si="35"/>
        <v>665764.01000000047</v>
      </c>
      <c r="CI50" s="19">
        <f t="shared" ca="1" si="24"/>
        <v>192755</v>
      </c>
      <c r="CJ50" s="18">
        <f t="shared" ca="1" si="39"/>
        <v>0</v>
      </c>
      <c r="CK50" s="18">
        <f t="shared" ca="1" si="39"/>
        <v>7100</v>
      </c>
      <c r="CL50" s="19">
        <f t="shared" ca="1" si="25"/>
        <v>0</v>
      </c>
      <c r="CM50" s="18">
        <f t="shared" ca="1" si="40"/>
        <v>0</v>
      </c>
      <c r="CN50" s="18">
        <f t="shared" ca="1" si="40"/>
        <v>0</v>
      </c>
      <c r="CO50" s="19">
        <f t="shared" ca="1" si="26"/>
        <v>185655</v>
      </c>
      <c r="CP50" s="18">
        <f t="shared" ca="1" si="36"/>
        <v>0</v>
      </c>
      <c r="CQ50" s="18">
        <f t="shared" ca="1" si="36"/>
        <v>185655</v>
      </c>
      <c r="CR50" s="18">
        <f t="shared" ca="1" si="36"/>
        <v>217835355.95998567</v>
      </c>
      <c r="CS50" s="18">
        <f t="shared" ca="1" si="36"/>
        <v>794327.14999998792</v>
      </c>
      <c r="CT50" s="18">
        <f t="shared" ca="1" si="36"/>
        <v>713168.52999999991</v>
      </c>
      <c r="CU50" s="19">
        <f t="shared" ca="1" si="38"/>
        <v>647183971.99064684</v>
      </c>
    </row>
    <row r="51" spans="1:99" ht="12.75" customHeight="1">
      <c r="A51" s="57" t="s">
        <v>234</v>
      </c>
      <c r="B51" s="17">
        <v>1057</v>
      </c>
      <c r="C51" s="58" t="s">
        <v>146</v>
      </c>
      <c r="D51" s="19">
        <f t="shared" ca="1" si="23"/>
        <v>6246242.9699999997</v>
      </c>
      <c r="E51" s="18">
        <f t="shared" ca="1" si="31"/>
        <v>4805175.2064049123</v>
      </c>
      <c r="F51" s="18">
        <f t="shared" ca="1" si="31"/>
        <v>635713.28377243131</v>
      </c>
      <c r="G51" s="18">
        <f t="shared" ca="1" si="31"/>
        <v>805354.47982265649</v>
      </c>
      <c r="H51" s="18">
        <f t="shared" ca="1" si="31"/>
        <v>26699.53</v>
      </c>
      <c r="I51" s="18">
        <f t="shared" ca="1" si="31"/>
        <v>3809291.83</v>
      </c>
      <c r="J51" s="18">
        <f t="shared" ca="1" si="31"/>
        <v>0</v>
      </c>
      <c r="K51" s="18">
        <f t="shared" ca="1" si="31"/>
        <v>0</v>
      </c>
      <c r="L51" s="18">
        <f t="shared" ca="1" si="31"/>
        <v>0</v>
      </c>
      <c r="M51" s="18">
        <f t="shared" ca="1" si="31"/>
        <v>0</v>
      </c>
      <c r="N51" s="18">
        <f t="shared" ca="1" si="31"/>
        <v>0</v>
      </c>
      <c r="O51" s="18">
        <f t="shared" ca="1" si="31"/>
        <v>712742.96</v>
      </c>
      <c r="P51" s="18">
        <f t="shared" ca="1" si="31"/>
        <v>0</v>
      </c>
      <c r="Q51" s="18">
        <f t="shared" ca="1" si="31"/>
        <v>0</v>
      </c>
      <c r="R51" s="18">
        <f t="shared" ca="1" si="31"/>
        <v>0</v>
      </c>
      <c r="S51" s="18">
        <f t="shared" ca="1" si="31"/>
        <v>0</v>
      </c>
      <c r="T51" s="18">
        <f t="shared" ca="1" si="1"/>
        <v>0</v>
      </c>
      <c r="U51" s="18">
        <f t="shared" ca="1" si="32"/>
        <v>0</v>
      </c>
      <c r="V51" s="18">
        <f t="shared" ca="1" si="32"/>
        <v>3574277.33</v>
      </c>
      <c r="W51" s="18">
        <f t="shared" ca="1" si="32"/>
        <v>48850532.359999999</v>
      </c>
      <c r="X51" s="18">
        <f t="shared" ca="1" si="32"/>
        <v>0</v>
      </c>
      <c r="Y51" s="18">
        <f t="shared" ca="1" si="32"/>
        <v>10701665.460000001</v>
      </c>
      <c r="Z51" s="18">
        <f t="shared" ca="1" si="32"/>
        <v>3871512.45</v>
      </c>
      <c r="AA51" s="18">
        <f t="shared" ca="1" si="32"/>
        <v>0</v>
      </c>
      <c r="AB51" s="18">
        <f t="shared" ca="1" si="32"/>
        <v>0</v>
      </c>
      <c r="AC51" s="18">
        <f t="shared" ca="1" si="32"/>
        <v>273100.31</v>
      </c>
      <c r="AD51" s="18">
        <f t="shared" ca="1" si="32"/>
        <v>962934.82</v>
      </c>
      <c r="AE51" s="18">
        <f t="shared" ca="1" si="32"/>
        <v>0</v>
      </c>
      <c r="AF51" s="18">
        <f t="shared" ca="1" si="32"/>
        <v>0</v>
      </c>
      <c r="AG51" s="18">
        <f t="shared" ca="1" si="32"/>
        <v>0</v>
      </c>
      <c r="AH51" s="18">
        <f t="shared" ca="1" si="32"/>
        <v>0</v>
      </c>
      <c r="AI51" s="18">
        <f t="shared" ca="1" si="32"/>
        <v>0</v>
      </c>
      <c r="AJ51" s="18">
        <f t="shared" ca="1" si="32"/>
        <v>117456.68</v>
      </c>
      <c r="AK51" s="18">
        <f t="shared" ca="1" si="29"/>
        <v>0</v>
      </c>
      <c r="AL51" s="18">
        <f t="shared" ca="1" si="29"/>
        <v>0</v>
      </c>
      <c r="AM51" s="18">
        <f t="shared" ca="1" si="29"/>
        <v>1000</v>
      </c>
      <c r="AN51" s="18">
        <f t="shared" ca="1" si="29"/>
        <v>0</v>
      </c>
      <c r="AO51" s="18">
        <f t="shared" ca="1" si="29"/>
        <v>0</v>
      </c>
      <c r="AP51" s="18">
        <f t="shared" ca="1" si="29"/>
        <v>819445.39</v>
      </c>
      <c r="AQ51" s="18">
        <f t="shared" ca="1" si="29"/>
        <v>0</v>
      </c>
      <c r="AR51" s="18">
        <f t="shared" ca="1" si="29"/>
        <v>0</v>
      </c>
      <c r="AS51" s="18">
        <f t="shared" ca="1" si="29"/>
        <v>0</v>
      </c>
      <c r="AT51" s="18">
        <f t="shared" ca="1" si="29"/>
        <v>13620074.220000001</v>
      </c>
      <c r="AU51" s="18">
        <f t="shared" ca="1" si="29"/>
        <v>204369.77</v>
      </c>
      <c r="AV51" s="18">
        <f t="shared" ca="1" si="29"/>
        <v>961969.57</v>
      </c>
      <c r="AW51" s="18">
        <f t="shared" ca="1" si="29"/>
        <v>0</v>
      </c>
      <c r="AX51" s="18">
        <f t="shared" ca="1" si="29"/>
        <v>138208.32000000001</v>
      </c>
      <c r="AY51" s="18">
        <f t="shared" ca="1" si="29"/>
        <v>0</v>
      </c>
      <c r="AZ51" s="18">
        <f t="shared" ca="1" si="29"/>
        <v>0</v>
      </c>
      <c r="BA51" s="18">
        <f t="shared" ca="1" si="33"/>
        <v>0</v>
      </c>
      <c r="BB51" s="18">
        <f t="shared" ca="1" si="33"/>
        <v>0</v>
      </c>
      <c r="BC51" s="18">
        <f t="shared" ca="1" si="33"/>
        <v>0</v>
      </c>
      <c r="BD51" s="18">
        <f t="shared" ca="1" si="33"/>
        <v>6110493.1600000001</v>
      </c>
      <c r="BE51" s="18">
        <f t="shared" ca="1" si="33"/>
        <v>10835.73</v>
      </c>
      <c r="BF51" s="18">
        <f t="shared" ca="1" si="33"/>
        <v>0</v>
      </c>
      <c r="BG51" s="18">
        <f t="shared" ca="1" si="33"/>
        <v>0</v>
      </c>
      <c r="BH51" s="18">
        <f t="shared" ca="1" si="33"/>
        <v>0</v>
      </c>
      <c r="BI51" s="18">
        <f t="shared" ca="1" si="33"/>
        <v>0</v>
      </c>
      <c r="BJ51" s="18">
        <f t="shared" ca="1" si="33"/>
        <v>0</v>
      </c>
      <c r="BK51" s="18">
        <f t="shared" ca="1" si="33"/>
        <v>0</v>
      </c>
      <c r="BL51" s="18">
        <f t="shared" ca="1" si="33"/>
        <v>0</v>
      </c>
      <c r="BM51" s="18">
        <f t="shared" ca="1" si="33"/>
        <v>0</v>
      </c>
      <c r="BN51" s="18">
        <f t="shared" ca="1" si="33"/>
        <v>8061004.7400000002</v>
      </c>
      <c r="BO51" s="18">
        <f t="shared" ca="1" si="33"/>
        <v>0</v>
      </c>
      <c r="BP51" s="18">
        <f t="shared" ca="1" si="33"/>
        <v>18353516.969999999</v>
      </c>
      <c r="BQ51" s="18">
        <f t="shared" ca="1" si="34"/>
        <v>0</v>
      </c>
      <c r="BR51" s="18">
        <f t="shared" ca="1" si="34"/>
        <v>280592.18</v>
      </c>
      <c r="BS51" s="18">
        <f t="shared" ca="1" si="34"/>
        <v>1685381.49</v>
      </c>
      <c r="BT51" s="18">
        <f t="shared" ca="1" si="34"/>
        <v>0</v>
      </c>
      <c r="BU51" s="18">
        <f t="shared" ca="1" si="34"/>
        <v>0</v>
      </c>
      <c r="BV51" s="18">
        <f t="shared" ca="1" si="34"/>
        <v>0</v>
      </c>
      <c r="BW51" s="18">
        <f t="shared" ca="1" si="34"/>
        <v>0</v>
      </c>
      <c r="BX51" s="18">
        <f t="shared" ca="1" si="34"/>
        <v>0</v>
      </c>
      <c r="BY51" s="18">
        <f t="shared" ca="1" si="34"/>
        <v>0</v>
      </c>
      <c r="BZ51" s="18">
        <f t="shared" ca="1" si="34"/>
        <v>0</v>
      </c>
      <c r="CA51" s="18">
        <f t="shared" ca="1" si="34"/>
        <v>0</v>
      </c>
      <c r="CB51" s="18">
        <f t="shared" ca="1" si="34"/>
        <v>0</v>
      </c>
      <c r="CC51" s="18">
        <f t="shared" ca="1" si="35"/>
        <v>0</v>
      </c>
      <c r="CD51" s="18">
        <f t="shared" ca="1" si="35"/>
        <v>0</v>
      </c>
      <c r="CE51" s="18">
        <f t="shared" ca="1" si="35"/>
        <v>0</v>
      </c>
      <c r="CF51" s="18">
        <f t="shared" ca="1" si="35"/>
        <v>0</v>
      </c>
      <c r="CG51" s="18">
        <f t="shared" ca="1" si="35"/>
        <v>0</v>
      </c>
      <c r="CH51" s="18">
        <f t="shared" ca="1" si="35"/>
        <v>0</v>
      </c>
      <c r="CI51" s="19">
        <f t="shared" ca="1" si="24"/>
        <v>0</v>
      </c>
      <c r="CJ51" s="18">
        <f t="shared" ca="1" si="39"/>
        <v>0</v>
      </c>
      <c r="CK51" s="18">
        <f t="shared" ca="1" si="39"/>
        <v>0</v>
      </c>
      <c r="CL51" s="19">
        <f t="shared" ca="1" si="25"/>
        <v>0</v>
      </c>
      <c r="CM51" s="18">
        <f t="shared" ca="1" si="40"/>
        <v>0</v>
      </c>
      <c r="CN51" s="18">
        <f t="shared" ca="1" si="40"/>
        <v>0</v>
      </c>
      <c r="CO51" s="19">
        <f t="shared" ca="1" si="26"/>
        <v>0</v>
      </c>
      <c r="CP51" s="18">
        <f t="shared" ca="1" si="36"/>
        <v>0</v>
      </c>
      <c r="CQ51" s="18">
        <f t="shared" ca="1" si="36"/>
        <v>0</v>
      </c>
      <c r="CR51" s="18">
        <f t="shared" ca="1" si="36"/>
        <v>24897.74</v>
      </c>
      <c r="CS51" s="18">
        <f t="shared" ca="1" si="36"/>
        <v>0</v>
      </c>
      <c r="CT51" s="18">
        <f t="shared" ca="1" si="36"/>
        <v>0</v>
      </c>
      <c r="CU51" s="19">
        <f t="shared" ca="1" si="38"/>
        <v>129418245.97999997</v>
      </c>
    </row>
    <row r="52" spans="1:99" ht="12.75" customHeight="1">
      <c r="A52" s="57" t="s">
        <v>236</v>
      </c>
      <c r="B52" s="17">
        <v>1058</v>
      </c>
      <c r="C52" s="58" t="s">
        <v>146</v>
      </c>
      <c r="D52" s="19">
        <f t="shared" ca="1" si="23"/>
        <v>431390.77999999997</v>
      </c>
      <c r="E52" s="18">
        <f t="shared" ca="1" si="31"/>
        <v>448983.03999999998</v>
      </c>
      <c r="F52" s="18">
        <f t="shared" ca="1" si="31"/>
        <v>7204.24</v>
      </c>
      <c r="G52" s="18">
        <f t="shared" ca="1" si="31"/>
        <v>-24796.5</v>
      </c>
      <c r="H52" s="18">
        <f t="shared" ca="1" si="31"/>
        <v>0</v>
      </c>
      <c r="I52" s="18">
        <f t="shared" ca="1" si="31"/>
        <v>4196769.6100000003</v>
      </c>
      <c r="J52" s="18">
        <f t="shared" ca="1" si="31"/>
        <v>0</v>
      </c>
      <c r="K52" s="18">
        <f t="shared" ca="1" si="31"/>
        <v>10304106.060000001</v>
      </c>
      <c r="L52" s="18">
        <f t="shared" ca="1" si="31"/>
        <v>0</v>
      </c>
      <c r="M52" s="18">
        <f t="shared" ca="1" si="31"/>
        <v>0</v>
      </c>
      <c r="N52" s="18">
        <f t="shared" ca="1" si="31"/>
        <v>0</v>
      </c>
      <c r="O52" s="18">
        <f t="shared" ca="1" si="31"/>
        <v>704092.81</v>
      </c>
      <c r="P52" s="18">
        <f t="shared" ca="1" si="31"/>
        <v>0</v>
      </c>
      <c r="Q52" s="18">
        <f t="shared" ca="1" si="31"/>
        <v>0</v>
      </c>
      <c r="R52" s="18">
        <f t="shared" ca="1" si="31"/>
        <v>0</v>
      </c>
      <c r="S52" s="18">
        <f t="shared" ca="1" si="31"/>
        <v>0</v>
      </c>
      <c r="T52" s="18">
        <f t="shared" ca="1" si="1"/>
        <v>0</v>
      </c>
      <c r="U52" s="18">
        <f t="shared" ca="1" si="32"/>
        <v>0</v>
      </c>
      <c r="V52" s="18">
        <f t="shared" ca="1" si="32"/>
        <v>0</v>
      </c>
      <c r="W52" s="18">
        <f t="shared" ca="1" si="32"/>
        <v>10858731.640000001</v>
      </c>
      <c r="X52" s="18">
        <f t="shared" ca="1" si="32"/>
        <v>0</v>
      </c>
      <c r="Y52" s="18">
        <f t="shared" ca="1" si="32"/>
        <v>821878.97</v>
      </c>
      <c r="Z52" s="18">
        <f t="shared" ca="1" si="32"/>
        <v>29256178.710000001</v>
      </c>
      <c r="AA52" s="18">
        <f t="shared" ca="1" si="32"/>
        <v>0</v>
      </c>
      <c r="AB52" s="18">
        <f t="shared" ca="1" si="32"/>
        <v>0</v>
      </c>
      <c r="AC52" s="18">
        <f t="shared" ca="1" si="32"/>
        <v>12738347.58</v>
      </c>
      <c r="AD52" s="18">
        <f t="shared" ca="1" si="32"/>
        <v>364653.95</v>
      </c>
      <c r="AE52" s="18">
        <f t="shared" ca="1" si="32"/>
        <v>0</v>
      </c>
      <c r="AF52" s="18">
        <f t="shared" ca="1" si="32"/>
        <v>0</v>
      </c>
      <c r="AG52" s="18">
        <f t="shared" ca="1" si="32"/>
        <v>0</v>
      </c>
      <c r="AH52" s="18">
        <f t="shared" ca="1" si="32"/>
        <v>0</v>
      </c>
      <c r="AI52" s="18">
        <f t="shared" ca="1" si="32"/>
        <v>0</v>
      </c>
      <c r="AJ52" s="18">
        <f t="shared" ca="1" si="32"/>
        <v>123177.64</v>
      </c>
      <c r="AK52" s="18">
        <f t="shared" ca="1" si="29"/>
        <v>0</v>
      </c>
      <c r="AL52" s="18">
        <f t="shared" ca="1" si="29"/>
        <v>0</v>
      </c>
      <c r="AM52" s="18">
        <f t="shared" ca="1" si="29"/>
        <v>665465.74</v>
      </c>
      <c r="AN52" s="18">
        <f t="shared" ca="1" si="29"/>
        <v>0</v>
      </c>
      <c r="AO52" s="18">
        <f t="shared" ca="1" si="29"/>
        <v>0</v>
      </c>
      <c r="AP52" s="18">
        <f t="shared" ca="1" si="29"/>
        <v>312507.3</v>
      </c>
      <c r="AQ52" s="18">
        <f t="shared" ca="1" si="29"/>
        <v>0</v>
      </c>
      <c r="AR52" s="18">
        <f t="shared" ca="1" si="29"/>
        <v>0</v>
      </c>
      <c r="AS52" s="18">
        <f t="shared" ca="1" si="29"/>
        <v>0</v>
      </c>
      <c r="AT52" s="18">
        <f t="shared" ca="1" si="29"/>
        <v>1534318.08</v>
      </c>
      <c r="AU52" s="18">
        <f t="shared" ca="1" si="29"/>
        <v>48236.72</v>
      </c>
      <c r="AV52" s="18">
        <f t="shared" ca="1" si="29"/>
        <v>59222</v>
      </c>
      <c r="AW52" s="18">
        <f t="shared" ca="1" si="29"/>
        <v>0</v>
      </c>
      <c r="AX52" s="18">
        <f t="shared" ca="1" si="29"/>
        <v>21771.82</v>
      </c>
      <c r="AY52" s="18">
        <f t="shared" ca="1" si="29"/>
        <v>0</v>
      </c>
      <c r="AZ52" s="18">
        <f t="shared" ca="1" si="29"/>
        <v>0</v>
      </c>
      <c r="BA52" s="18">
        <f t="shared" ca="1" si="33"/>
        <v>0</v>
      </c>
      <c r="BB52" s="18">
        <f t="shared" ca="1" si="33"/>
        <v>0</v>
      </c>
      <c r="BC52" s="18">
        <f t="shared" ca="1" si="33"/>
        <v>0</v>
      </c>
      <c r="BD52" s="18">
        <f t="shared" ca="1" si="33"/>
        <v>30117567.050000001</v>
      </c>
      <c r="BE52" s="18">
        <f t="shared" ca="1" si="33"/>
        <v>0</v>
      </c>
      <c r="BF52" s="18">
        <f t="shared" ca="1" si="33"/>
        <v>0</v>
      </c>
      <c r="BG52" s="18">
        <f t="shared" ca="1" si="33"/>
        <v>0</v>
      </c>
      <c r="BH52" s="18">
        <f t="shared" ca="1" si="33"/>
        <v>0</v>
      </c>
      <c r="BI52" s="18">
        <f t="shared" ca="1" si="33"/>
        <v>0</v>
      </c>
      <c r="BJ52" s="18">
        <f t="shared" ca="1" si="33"/>
        <v>0</v>
      </c>
      <c r="BK52" s="18">
        <f t="shared" ca="1" si="33"/>
        <v>0</v>
      </c>
      <c r="BL52" s="18">
        <f t="shared" ca="1" si="33"/>
        <v>0</v>
      </c>
      <c r="BM52" s="18">
        <f t="shared" ca="1" si="33"/>
        <v>570894.06000000006</v>
      </c>
      <c r="BN52" s="18">
        <f t="shared" ca="1" si="33"/>
        <v>55216328.090000004</v>
      </c>
      <c r="BO52" s="18">
        <f t="shared" ca="1" si="33"/>
        <v>0</v>
      </c>
      <c r="BP52" s="18">
        <f t="shared" ca="1" si="33"/>
        <v>14760.87</v>
      </c>
      <c r="BQ52" s="18">
        <f t="shared" ca="1" si="34"/>
        <v>0</v>
      </c>
      <c r="BR52" s="18">
        <f t="shared" ca="1" si="34"/>
        <v>5568.44</v>
      </c>
      <c r="BS52" s="18">
        <f t="shared" ca="1" si="34"/>
        <v>76836533</v>
      </c>
      <c r="BT52" s="18">
        <f t="shared" ca="1" si="34"/>
        <v>0</v>
      </c>
      <c r="BU52" s="18">
        <f t="shared" ca="1" si="34"/>
        <v>0</v>
      </c>
      <c r="BV52" s="18">
        <f t="shared" ca="1" si="34"/>
        <v>0</v>
      </c>
      <c r="BW52" s="18">
        <f t="shared" ca="1" si="34"/>
        <v>0</v>
      </c>
      <c r="BX52" s="18">
        <f t="shared" ca="1" si="34"/>
        <v>0</v>
      </c>
      <c r="BY52" s="18">
        <f t="shared" ca="1" si="34"/>
        <v>0</v>
      </c>
      <c r="BZ52" s="18">
        <f t="shared" ca="1" si="34"/>
        <v>0</v>
      </c>
      <c r="CA52" s="18">
        <f t="shared" ca="1" si="34"/>
        <v>0</v>
      </c>
      <c r="CB52" s="18">
        <f t="shared" ca="1" si="34"/>
        <v>0</v>
      </c>
      <c r="CC52" s="18">
        <f t="shared" ca="1" si="35"/>
        <v>0</v>
      </c>
      <c r="CD52" s="18">
        <f t="shared" ca="1" si="35"/>
        <v>53479.53</v>
      </c>
      <c r="CE52" s="18">
        <f t="shared" ca="1" si="35"/>
        <v>0</v>
      </c>
      <c r="CF52" s="18">
        <f t="shared" ca="1" si="35"/>
        <v>0</v>
      </c>
      <c r="CG52" s="18">
        <f t="shared" ca="1" si="35"/>
        <v>0</v>
      </c>
      <c r="CH52" s="18">
        <f t="shared" ca="1" si="35"/>
        <v>0</v>
      </c>
      <c r="CI52" s="19">
        <f t="shared" ca="1" si="24"/>
        <v>59961042.840000004</v>
      </c>
      <c r="CJ52" s="18">
        <f t="shared" ca="1" si="39"/>
        <v>0</v>
      </c>
      <c r="CK52" s="18">
        <f t="shared" ca="1" si="39"/>
        <v>0</v>
      </c>
      <c r="CL52" s="19">
        <f t="shared" ca="1" si="25"/>
        <v>59961042.840000004</v>
      </c>
      <c r="CM52" s="18">
        <f t="shared" ca="1" si="40"/>
        <v>59961042.840000004</v>
      </c>
      <c r="CN52" s="18">
        <f t="shared" ca="1" si="40"/>
        <v>0</v>
      </c>
      <c r="CO52" s="19">
        <f t="shared" ca="1" si="26"/>
        <v>0</v>
      </c>
      <c r="CP52" s="18">
        <f t="shared" ca="1" si="36"/>
        <v>0</v>
      </c>
      <c r="CQ52" s="18">
        <f t="shared" ca="1" si="36"/>
        <v>0</v>
      </c>
      <c r="CR52" s="18">
        <f t="shared" ca="1" si="36"/>
        <v>3068.81</v>
      </c>
      <c r="CS52" s="18">
        <f t="shared" ca="1" si="36"/>
        <v>0</v>
      </c>
      <c r="CT52" s="18">
        <f t="shared" ca="1" si="36"/>
        <v>0</v>
      </c>
      <c r="CU52" s="19">
        <f t="shared" ref="CU52" ca="1" si="41">+D52+SUM(H52:CI52)+SUM(CR52:CT52)</f>
        <v>295220092.09999996</v>
      </c>
    </row>
    <row r="53" spans="1:99" ht="12.75" customHeight="1">
      <c r="A53" s="57" t="s">
        <v>238</v>
      </c>
      <c r="B53" s="17">
        <v>1059</v>
      </c>
      <c r="C53" s="58" t="s">
        <v>146</v>
      </c>
      <c r="D53" s="19">
        <f t="shared" ca="1" si="23"/>
        <v>0</v>
      </c>
      <c r="E53" s="18">
        <f t="shared" ca="1" si="31"/>
        <v>0</v>
      </c>
      <c r="F53" s="18">
        <f t="shared" ca="1" si="31"/>
        <v>0</v>
      </c>
      <c r="G53" s="18">
        <f t="shared" ca="1" si="31"/>
        <v>0</v>
      </c>
      <c r="H53" s="18">
        <f t="shared" ca="1" si="31"/>
        <v>0</v>
      </c>
      <c r="I53" s="18">
        <f t="shared" ca="1" si="31"/>
        <v>34658.14</v>
      </c>
      <c r="J53" s="18">
        <f t="shared" ca="1" si="31"/>
        <v>0</v>
      </c>
      <c r="K53" s="18">
        <f t="shared" ca="1" si="31"/>
        <v>0</v>
      </c>
      <c r="L53" s="18">
        <f t="shared" ca="1" si="31"/>
        <v>0</v>
      </c>
      <c r="M53" s="18">
        <f t="shared" ca="1" si="31"/>
        <v>0</v>
      </c>
      <c r="N53" s="18">
        <f t="shared" ca="1" si="31"/>
        <v>0</v>
      </c>
      <c r="O53" s="18">
        <f t="shared" ca="1" si="31"/>
        <v>0</v>
      </c>
      <c r="P53" s="18">
        <f t="shared" ca="1" si="31"/>
        <v>0</v>
      </c>
      <c r="Q53" s="18">
        <f t="shared" ca="1" si="31"/>
        <v>0</v>
      </c>
      <c r="R53" s="18">
        <f t="shared" ca="1" si="31"/>
        <v>0</v>
      </c>
      <c r="S53" s="18">
        <f t="shared" ca="1" si="31"/>
        <v>0</v>
      </c>
      <c r="T53" s="18">
        <f t="shared" ca="1" si="1"/>
        <v>0</v>
      </c>
      <c r="U53" s="18">
        <f t="shared" ca="1" si="32"/>
        <v>0</v>
      </c>
      <c r="V53" s="18">
        <f t="shared" ca="1" si="32"/>
        <v>0</v>
      </c>
      <c r="W53" s="18">
        <f t="shared" ca="1" si="32"/>
        <v>0</v>
      </c>
      <c r="X53" s="18">
        <f t="shared" ca="1" si="32"/>
        <v>0</v>
      </c>
      <c r="Y53" s="18">
        <f t="shared" ca="1" si="32"/>
        <v>0</v>
      </c>
      <c r="Z53" s="18">
        <f t="shared" ca="1" si="32"/>
        <v>0</v>
      </c>
      <c r="AA53" s="18">
        <f t="shared" ca="1" si="32"/>
        <v>0</v>
      </c>
      <c r="AB53" s="18">
        <f t="shared" ca="1" si="32"/>
        <v>0</v>
      </c>
      <c r="AC53" s="18">
        <f t="shared" ca="1" si="32"/>
        <v>0</v>
      </c>
      <c r="AD53" s="18">
        <f t="shared" ca="1" si="32"/>
        <v>0</v>
      </c>
      <c r="AE53" s="18">
        <f t="shared" ca="1" si="32"/>
        <v>0</v>
      </c>
      <c r="AF53" s="18">
        <f t="shared" ca="1" si="32"/>
        <v>0</v>
      </c>
      <c r="AG53" s="18">
        <f t="shared" ca="1" si="32"/>
        <v>0</v>
      </c>
      <c r="AH53" s="18">
        <f t="shared" ca="1" si="32"/>
        <v>0</v>
      </c>
      <c r="AI53" s="18">
        <f t="shared" ca="1" si="32"/>
        <v>0</v>
      </c>
      <c r="AJ53" s="18">
        <f t="shared" ca="1" si="32"/>
        <v>119131.84388461547</v>
      </c>
      <c r="AK53" s="18">
        <f t="shared" ca="1" si="29"/>
        <v>0</v>
      </c>
      <c r="AL53" s="18">
        <f t="shared" ca="1" si="29"/>
        <v>0</v>
      </c>
      <c r="AM53" s="18">
        <f t="shared" ca="1" si="29"/>
        <v>0</v>
      </c>
      <c r="AN53" s="18">
        <f t="shared" ca="1" si="29"/>
        <v>0</v>
      </c>
      <c r="AO53" s="18">
        <f t="shared" ca="1" si="29"/>
        <v>0</v>
      </c>
      <c r="AP53" s="18">
        <f t="shared" ca="1" si="29"/>
        <v>0</v>
      </c>
      <c r="AQ53" s="18">
        <f t="shared" ca="1" si="29"/>
        <v>0</v>
      </c>
      <c r="AR53" s="18">
        <f t="shared" ca="1" si="29"/>
        <v>0</v>
      </c>
      <c r="AS53" s="18">
        <f t="shared" ca="1" si="29"/>
        <v>0</v>
      </c>
      <c r="AT53" s="18">
        <f t="shared" ca="1" si="29"/>
        <v>0</v>
      </c>
      <c r="AU53" s="18">
        <f t="shared" ca="1" si="29"/>
        <v>0</v>
      </c>
      <c r="AV53" s="18">
        <f t="shared" ca="1" si="29"/>
        <v>0</v>
      </c>
      <c r="AW53" s="18">
        <f t="shared" ca="1" si="29"/>
        <v>0</v>
      </c>
      <c r="AX53" s="18">
        <f t="shared" ca="1" si="29"/>
        <v>0</v>
      </c>
      <c r="AY53" s="18">
        <f t="shared" ca="1" si="29"/>
        <v>0</v>
      </c>
      <c r="AZ53" s="18">
        <f t="shared" ca="1" si="29"/>
        <v>0</v>
      </c>
      <c r="BA53" s="18">
        <f t="shared" ca="1" si="33"/>
        <v>0</v>
      </c>
      <c r="BB53" s="18">
        <f t="shared" ca="1" si="33"/>
        <v>0</v>
      </c>
      <c r="BC53" s="18">
        <f t="shared" ca="1" si="33"/>
        <v>0</v>
      </c>
      <c r="BD53" s="18">
        <f t="shared" ca="1" si="33"/>
        <v>8367220.7800000003</v>
      </c>
      <c r="BE53" s="18">
        <f t="shared" ca="1" si="33"/>
        <v>2050891.76</v>
      </c>
      <c r="BF53" s="18">
        <f t="shared" ca="1" si="33"/>
        <v>0</v>
      </c>
      <c r="BG53" s="18">
        <f t="shared" ca="1" si="33"/>
        <v>0</v>
      </c>
      <c r="BH53" s="18">
        <f t="shared" ca="1" si="33"/>
        <v>0</v>
      </c>
      <c r="BI53" s="18">
        <f t="shared" ca="1" si="33"/>
        <v>0</v>
      </c>
      <c r="BJ53" s="18">
        <f t="shared" ca="1" si="33"/>
        <v>0</v>
      </c>
      <c r="BK53" s="18">
        <f t="shared" ca="1" si="33"/>
        <v>0</v>
      </c>
      <c r="BL53" s="18">
        <f t="shared" ca="1" si="33"/>
        <v>0</v>
      </c>
      <c r="BM53" s="18">
        <f t="shared" ca="1" si="33"/>
        <v>18374724.369999997</v>
      </c>
      <c r="BN53" s="18">
        <f t="shared" ca="1" si="33"/>
        <v>10630.230000000001</v>
      </c>
      <c r="BO53" s="18">
        <f t="shared" ca="1" si="33"/>
        <v>0</v>
      </c>
      <c r="BP53" s="18">
        <f t="shared" ca="1" si="33"/>
        <v>0</v>
      </c>
      <c r="BQ53" s="18">
        <f t="shared" ca="1" si="34"/>
        <v>0</v>
      </c>
      <c r="BR53" s="18">
        <f t="shared" ca="1" si="34"/>
        <v>0</v>
      </c>
      <c r="BS53" s="18">
        <f t="shared" ca="1" si="34"/>
        <v>86703284.479999989</v>
      </c>
      <c r="BT53" s="18">
        <f t="shared" ca="1" si="34"/>
        <v>0</v>
      </c>
      <c r="BU53" s="18">
        <f t="shared" ca="1" si="34"/>
        <v>0</v>
      </c>
      <c r="BV53" s="18">
        <f t="shared" ca="1" si="34"/>
        <v>0</v>
      </c>
      <c r="BW53" s="18">
        <f t="shared" ca="1" si="34"/>
        <v>0</v>
      </c>
      <c r="BX53" s="18">
        <f t="shared" ca="1" si="34"/>
        <v>0</v>
      </c>
      <c r="BY53" s="18">
        <f t="shared" ca="1" si="34"/>
        <v>0</v>
      </c>
      <c r="BZ53" s="18">
        <f t="shared" ca="1" si="34"/>
        <v>0</v>
      </c>
      <c r="CA53" s="18">
        <f t="shared" ca="1" si="34"/>
        <v>0</v>
      </c>
      <c r="CB53" s="18">
        <f t="shared" ca="1" si="34"/>
        <v>0</v>
      </c>
      <c r="CC53" s="18">
        <f t="shared" ca="1" si="35"/>
        <v>0</v>
      </c>
      <c r="CD53" s="18">
        <f t="shared" ca="1" si="35"/>
        <v>0</v>
      </c>
      <c r="CE53" s="18">
        <f t="shared" ca="1" si="35"/>
        <v>0</v>
      </c>
      <c r="CF53" s="18">
        <f t="shared" ca="1" si="35"/>
        <v>0</v>
      </c>
      <c r="CG53" s="18">
        <f t="shared" ca="1" si="35"/>
        <v>0</v>
      </c>
      <c r="CH53" s="18">
        <f t="shared" ca="1" si="35"/>
        <v>24947929.509999998</v>
      </c>
      <c r="CI53" s="19">
        <f t="shared" ca="1" si="24"/>
        <v>0</v>
      </c>
      <c r="CJ53" s="18">
        <f t="shared" ca="1" si="39"/>
        <v>0</v>
      </c>
      <c r="CK53" s="18">
        <f t="shared" ca="1" si="39"/>
        <v>0</v>
      </c>
      <c r="CL53" s="19">
        <f t="shared" ca="1" si="25"/>
        <v>0</v>
      </c>
      <c r="CM53" s="18">
        <f t="shared" ca="1" si="40"/>
        <v>0</v>
      </c>
      <c r="CN53" s="18">
        <f t="shared" ca="1" si="40"/>
        <v>0</v>
      </c>
      <c r="CO53" s="19">
        <f t="shared" ca="1" si="26"/>
        <v>0</v>
      </c>
      <c r="CP53" s="18">
        <f t="shared" ca="1" si="36"/>
        <v>0</v>
      </c>
      <c r="CQ53" s="18">
        <f t="shared" ca="1" si="36"/>
        <v>0</v>
      </c>
      <c r="CR53" s="18">
        <f t="shared" ca="1" si="36"/>
        <v>0</v>
      </c>
      <c r="CS53" s="18">
        <f t="shared" ca="1" si="36"/>
        <v>0</v>
      </c>
      <c r="CT53" s="18">
        <f t="shared" ca="1" si="36"/>
        <v>0</v>
      </c>
      <c r="CU53" s="19">
        <f t="shared" ref="CU53:CU55" ca="1" si="42">+D53+SUM(H53:CI53)+SUM(CR53:CT53)</f>
        <v>140608471.1138846</v>
      </c>
    </row>
    <row r="54" spans="1:99" ht="12.75" customHeight="1">
      <c r="A54" s="57" t="s">
        <v>240</v>
      </c>
      <c r="B54" s="17">
        <v>1060</v>
      </c>
      <c r="C54" s="58" t="s">
        <v>146</v>
      </c>
      <c r="D54" s="19">
        <f t="shared" ca="1" si="23"/>
        <v>0</v>
      </c>
      <c r="E54" s="18">
        <f t="shared" ca="1" si="31"/>
        <v>0</v>
      </c>
      <c r="F54" s="18">
        <f t="shared" ca="1" si="31"/>
        <v>0</v>
      </c>
      <c r="G54" s="18">
        <f t="shared" ca="1" si="31"/>
        <v>0</v>
      </c>
      <c r="H54" s="18">
        <f t="shared" ca="1" si="31"/>
        <v>0</v>
      </c>
      <c r="I54" s="18">
        <f t="shared" ca="1" si="31"/>
        <v>0</v>
      </c>
      <c r="J54" s="18">
        <f t="shared" ca="1" si="31"/>
        <v>-31244.57</v>
      </c>
      <c r="K54" s="18">
        <f t="shared" ca="1" si="31"/>
        <v>0</v>
      </c>
      <c r="L54" s="18">
        <f t="shared" ca="1" si="31"/>
        <v>0</v>
      </c>
      <c r="M54" s="18">
        <f t="shared" ca="1" si="31"/>
        <v>0</v>
      </c>
      <c r="N54" s="18">
        <f t="shared" ca="1" si="31"/>
        <v>0</v>
      </c>
      <c r="O54" s="18">
        <f t="shared" ca="1" si="31"/>
        <v>0</v>
      </c>
      <c r="P54" s="18">
        <f t="shared" ca="1" si="31"/>
        <v>0</v>
      </c>
      <c r="Q54" s="18">
        <f t="shared" ca="1" si="31"/>
        <v>0</v>
      </c>
      <c r="R54" s="18">
        <f t="shared" ca="1" si="31"/>
        <v>0</v>
      </c>
      <c r="S54" s="18">
        <f t="shared" ca="1" si="31"/>
        <v>0</v>
      </c>
      <c r="T54" s="18">
        <f t="shared" ca="1" si="1"/>
        <v>0</v>
      </c>
      <c r="U54" s="18">
        <f t="shared" ca="1" si="32"/>
        <v>0</v>
      </c>
      <c r="V54" s="18">
        <f t="shared" ca="1" si="32"/>
        <v>0</v>
      </c>
      <c r="W54" s="18">
        <f t="shared" ca="1" si="32"/>
        <v>0</v>
      </c>
      <c r="X54" s="18">
        <f t="shared" ca="1" si="32"/>
        <v>0</v>
      </c>
      <c r="Y54" s="18">
        <f t="shared" ca="1" si="32"/>
        <v>0</v>
      </c>
      <c r="Z54" s="18">
        <f t="shared" ca="1" si="32"/>
        <v>0</v>
      </c>
      <c r="AA54" s="18">
        <f t="shared" ca="1" si="32"/>
        <v>0</v>
      </c>
      <c r="AB54" s="18">
        <f t="shared" ca="1" si="32"/>
        <v>0</v>
      </c>
      <c r="AC54" s="18">
        <f t="shared" ca="1" si="32"/>
        <v>0</v>
      </c>
      <c r="AD54" s="18">
        <f t="shared" ca="1" si="32"/>
        <v>0</v>
      </c>
      <c r="AE54" s="18">
        <f t="shared" ca="1" si="32"/>
        <v>0</v>
      </c>
      <c r="AF54" s="18">
        <f t="shared" ca="1" si="32"/>
        <v>0</v>
      </c>
      <c r="AG54" s="18">
        <f t="shared" ca="1" si="32"/>
        <v>0</v>
      </c>
      <c r="AH54" s="18">
        <f t="shared" ca="1" si="32"/>
        <v>0</v>
      </c>
      <c r="AI54" s="18">
        <f t="shared" ca="1" si="32"/>
        <v>0</v>
      </c>
      <c r="AJ54" s="18">
        <f t="shared" ref="AJ54:AY69" ca="1" si="43">IFERROR(IF($C$2="Yurtiçi",INDIRECT("'"&amp;$B$2&amp;"'!"&amp;ADDRESS(MATCH($B54,INDIRECT("'"&amp;$B$2&amp;"'!$B$1:$B$1095"),0),MATCH(AJ$5,INDIRECT("'"&amp;$B$2&amp;"'!5:5"),0))),IF($C$2="Yurtdışı",INDIRECT("'"&amp;$B$2&amp;"'!"&amp;ADDRESS(MATCH($B54,INDIRECT("'"&amp;$B$2&amp;"'!$B$1:$B$1095"),0),MATCH(AJ$5,INDIRECT("'"&amp;$B$2&amp;"'!5:5"),0)+1)),INDIRECT("'"&amp;$B$2&amp;"'!"&amp;ADDRESS(MATCH($B54,INDIRECT("'"&amp;$B$2&amp;"'!$B$1:$B$1095"),0),MATCH(AJ$5,INDIRECT("'"&amp;$B$2&amp;"'!5:5"),0)))+INDIRECT("'"&amp;$B$2&amp;"'!"&amp;ADDRESS(MATCH($B54,INDIRECT("'"&amp;$B$2&amp;"'!$B$1:$B$1095"),0),MATCH(AJ$5,INDIRECT("'"&amp;$B$2&amp;"'!5:5"),0)+1)))),0)</f>
        <v>0</v>
      </c>
      <c r="AK54" s="18">
        <f t="shared" ca="1" si="43"/>
        <v>0</v>
      </c>
      <c r="AL54" s="18">
        <f t="shared" ca="1" si="43"/>
        <v>0</v>
      </c>
      <c r="AM54" s="18">
        <f t="shared" ca="1" si="43"/>
        <v>0</v>
      </c>
      <c r="AN54" s="18">
        <f t="shared" ca="1" si="43"/>
        <v>0</v>
      </c>
      <c r="AO54" s="18">
        <f t="shared" ca="1" si="43"/>
        <v>0</v>
      </c>
      <c r="AP54" s="18">
        <f t="shared" ca="1" si="43"/>
        <v>0</v>
      </c>
      <c r="AQ54" s="18">
        <f t="shared" ca="1" si="43"/>
        <v>0</v>
      </c>
      <c r="AR54" s="18">
        <f t="shared" ca="1" si="43"/>
        <v>0</v>
      </c>
      <c r="AS54" s="18">
        <f t="shared" ca="1" si="43"/>
        <v>0</v>
      </c>
      <c r="AT54" s="18">
        <f t="shared" ca="1" si="43"/>
        <v>0</v>
      </c>
      <c r="AU54" s="18">
        <f t="shared" ca="1" si="43"/>
        <v>0</v>
      </c>
      <c r="AV54" s="18">
        <f t="shared" ca="1" si="43"/>
        <v>0</v>
      </c>
      <c r="AW54" s="18">
        <f t="shared" ca="1" si="43"/>
        <v>0</v>
      </c>
      <c r="AX54" s="18">
        <f t="shared" ca="1" si="43"/>
        <v>0</v>
      </c>
      <c r="AY54" s="18">
        <f t="shared" ca="1" si="43"/>
        <v>0</v>
      </c>
      <c r="AZ54" s="18">
        <f t="shared" ref="AY54:BN69" ca="1" si="44">IFERROR(IF($C$2="Yurtiçi",INDIRECT("'"&amp;$B$2&amp;"'!"&amp;ADDRESS(MATCH($B54,INDIRECT("'"&amp;$B$2&amp;"'!$B$1:$B$1095"),0),MATCH(AZ$5,INDIRECT("'"&amp;$B$2&amp;"'!5:5"),0))),IF($C$2="Yurtdışı",INDIRECT("'"&amp;$B$2&amp;"'!"&amp;ADDRESS(MATCH($B54,INDIRECT("'"&amp;$B$2&amp;"'!$B$1:$B$1095"),0),MATCH(AZ$5,INDIRECT("'"&amp;$B$2&amp;"'!5:5"),0)+1)),INDIRECT("'"&amp;$B$2&amp;"'!"&amp;ADDRESS(MATCH($B54,INDIRECT("'"&amp;$B$2&amp;"'!$B$1:$B$1095"),0),MATCH(AZ$5,INDIRECT("'"&amp;$B$2&amp;"'!5:5"),0)))+INDIRECT("'"&amp;$B$2&amp;"'!"&amp;ADDRESS(MATCH($B54,INDIRECT("'"&amp;$B$2&amp;"'!$B$1:$B$1095"),0),MATCH(AZ$5,INDIRECT("'"&amp;$B$2&amp;"'!5:5"),0)+1)))),0)</f>
        <v>0</v>
      </c>
      <c r="BA54" s="18">
        <f t="shared" ca="1" si="44"/>
        <v>0</v>
      </c>
      <c r="BB54" s="18">
        <f t="shared" ca="1" si="44"/>
        <v>0</v>
      </c>
      <c r="BC54" s="18">
        <f t="shared" ca="1" si="44"/>
        <v>0</v>
      </c>
      <c r="BD54" s="18">
        <f t="shared" ca="1" si="44"/>
        <v>0</v>
      </c>
      <c r="BE54" s="18">
        <f t="shared" ca="1" si="44"/>
        <v>0</v>
      </c>
      <c r="BF54" s="18">
        <f t="shared" ca="1" si="44"/>
        <v>0</v>
      </c>
      <c r="BG54" s="18">
        <f t="shared" ca="1" si="44"/>
        <v>0</v>
      </c>
      <c r="BH54" s="18">
        <f t="shared" ca="1" si="44"/>
        <v>0</v>
      </c>
      <c r="BI54" s="18">
        <f t="shared" ca="1" si="33"/>
        <v>0</v>
      </c>
      <c r="BJ54" s="18">
        <f t="shared" ca="1" si="33"/>
        <v>0</v>
      </c>
      <c r="BK54" s="18">
        <f t="shared" ca="1" si="33"/>
        <v>0</v>
      </c>
      <c r="BL54" s="18">
        <f t="shared" ca="1" si="33"/>
        <v>0</v>
      </c>
      <c r="BM54" s="18">
        <f t="shared" ca="1" si="33"/>
        <v>0</v>
      </c>
      <c r="BN54" s="18">
        <f t="shared" ca="1" si="33"/>
        <v>0</v>
      </c>
      <c r="BO54" s="18">
        <f t="shared" ca="1" si="33"/>
        <v>0</v>
      </c>
      <c r="BP54" s="18">
        <f t="shared" ca="1" si="33"/>
        <v>0</v>
      </c>
      <c r="BQ54" s="18">
        <f t="shared" ca="1" si="34"/>
        <v>0</v>
      </c>
      <c r="BR54" s="18">
        <f t="shared" ca="1" si="34"/>
        <v>0</v>
      </c>
      <c r="BS54" s="18">
        <f t="shared" ca="1" si="34"/>
        <v>0</v>
      </c>
      <c r="BT54" s="18">
        <f t="shared" ca="1" si="34"/>
        <v>0</v>
      </c>
      <c r="BU54" s="18">
        <f t="shared" ca="1" si="34"/>
        <v>0</v>
      </c>
      <c r="BV54" s="18">
        <f t="shared" ca="1" si="34"/>
        <v>0</v>
      </c>
      <c r="BW54" s="18">
        <f t="shared" ca="1" si="34"/>
        <v>0</v>
      </c>
      <c r="BX54" s="18">
        <f t="shared" ca="1" si="34"/>
        <v>0</v>
      </c>
      <c r="BY54" s="18">
        <f t="shared" ca="1" si="34"/>
        <v>0</v>
      </c>
      <c r="BZ54" s="18">
        <f t="shared" ca="1" si="34"/>
        <v>0</v>
      </c>
      <c r="CA54" s="18">
        <f t="shared" ca="1" si="34"/>
        <v>0</v>
      </c>
      <c r="CB54" s="18">
        <f t="shared" ca="1" si="34"/>
        <v>0</v>
      </c>
      <c r="CC54" s="18">
        <f t="shared" ca="1" si="35"/>
        <v>0</v>
      </c>
      <c r="CD54" s="18">
        <f t="shared" ca="1" si="35"/>
        <v>0</v>
      </c>
      <c r="CE54" s="18">
        <f t="shared" ca="1" si="35"/>
        <v>0</v>
      </c>
      <c r="CF54" s="18">
        <f t="shared" ca="1" si="35"/>
        <v>0</v>
      </c>
      <c r="CG54" s="18">
        <f t="shared" ca="1" si="35"/>
        <v>0</v>
      </c>
      <c r="CH54" s="18">
        <f t="shared" ca="1" si="35"/>
        <v>0</v>
      </c>
      <c r="CI54" s="19">
        <f t="shared" ca="1" si="24"/>
        <v>0</v>
      </c>
      <c r="CJ54" s="18">
        <f t="shared" ca="1" si="39"/>
        <v>0</v>
      </c>
      <c r="CK54" s="18">
        <f t="shared" ca="1" si="39"/>
        <v>0</v>
      </c>
      <c r="CL54" s="19">
        <f t="shared" ca="1" si="25"/>
        <v>0</v>
      </c>
      <c r="CM54" s="18">
        <f t="shared" ca="1" si="40"/>
        <v>0</v>
      </c>
      <c r="CN54" s="18">
        <f t="shared" ca="1" si="40"/>
        <v>0</v>
      </c>
      <c r="CO54" s="19">
        <f t="shared" ca="1" si="26"/>
        <v>0</v>
      </c>
      <c r="CP54" s="18">
        <f t="shared" ca="1" si="36"/>
        <v>0</v>
      </c>
      <c r="CQ54" s="18">
        <f t="shared" ca="1" si="36"/>
        <v>0</v>
      </c>
      <c r="CR54" s="18">
        <f t="shared" ca="1" si="36"/>
        <v>0</v>
      </c>
      <c r="CS54" s="18">
        <f t="shared" ca="1" si="36"/>
        <v>0</v>
      </c>
      <c r="CT54" s="18">
        <f t="shared" ca="1" si="36"/>
        <v>0</v>
      </c>
      <c r="CU54" s="19">
        <f t="shared" ca="1" si="42"/>
        <v>-31244.57</v>
      </c>
    </row>
    <row r="55" spans="1:99" ht="12.75" customHeight="1">
      <c r="A55" s="57" t="s">
        <v>242</v>
      </c>
      <c r="B55" s="17">
        <v>1061</v>
      </c>
      <c r="C55" s="58" t="s">
        <v>146</v>
      </c>
      <c r="D55" s="19">
        <f t="shared" ca="1" si="23"/>
        <v>0</v>
      </c>
      <c r="E55" s="18">
        <f t="shared" ref="E55:S70" ca="1" si="45">IFERROR(IF($C$2="Yurtiçi",INDIRECT("'"&amp;$B$2&amp;"'!"&amp;ADDRESS(MATCH($B55,INDIRECT("'"&amp;$B$2&amp;"'!$B$1:$B$1095"),0),MATCH(E$5,INDIRECT("'"&amp;$B$2&amp;"'!5:5"),0))),IF($C$2="Yurtdışı",INDIRECT("'"&amp;$B$2&amp;"'!"&amp;ADDRESS(MATCH($B55,INDIRECT("'"&amp;$B$2&amp;"'!$B$1:$B$1095"),0),MATCH(E$5,INDIRECT("'"&amp;$B$2&amp;"'!5:5"),0)+1)),INDIRECT("'"&amp;$B$2&amp;"'!"&amp;ADDRESS(MATCH($B55,INDIRECT("'"&amp;$B$2&amp;"'!$B$1:$B$1095"),0),MATCH(E$5,INDIRECT("'"&amp;$B$2&amp;"'!5:5"),0)))+INDIRECT("'"&amp;$B$2&amp;"'!"&amp;ADDRESS(MATCH($B55,INDIRECT("'"&amp;$B$2&amp;"'!$B$1:$B$1095"),0),MATCH(E$5,INDIRECT("'"&amp;$B$2&amp;"'!5:5"),0)+1)))),0)</f>
        <v>0</v>
      </c>
      <c r="F55" s="18">
        <f t="shared" ca="1" si="45"/>
        <v>0</v>
      </c>
      <c r="G55" s="18">
        <f t="shared" ca="1" si="45"/>
        <v>0</v>
      </c>
      <c r="H55" s="18">
        <f t="shared" ca="1" si="45"/>
        <v>0</v>
      </c>
      <c r="I55" s="18">
        <f t="shared" ca="1" si="45"/>
        <v>0</v>
      </c>
      <c r="J55" s="18">
        <f t="shared" ca="1" si="45"/>
        <v>0</v>
      </c>
      <c r="K55" s="18">
        <f t="shared" ca="1" si="45"/>
        <v>0</v>
      </c>
      <c r="L55" s="18">
        <f t="shared" ca="1" si="45"/>
        <v>0</v>
      </c>
      <c r="M55" s="18">
        <f t="shared" ca="1" si="45"/>
        <v>0</v>
      </c>
      <c r="N55" s="18">
        <f t="shared" ca="1" si="45"/>
        <v>0</v>
      </c>
      <c r="O55" s="18">
        <f t="shared" ca="1" si="45"/>
        <v>0</v>
      </c>
      <c r="P55" s="18">
        <f t="shared" ca="1" si="45"/>
        <v>0</v>
      </c>
      <c r="Q55" s="18">
        <f t="shared" ca="1" si="45"/>
        <v>0</v>
      </c>
      <c r="R55" s="18">
        <f t="shared" ca="1" si="45"/>
        <v>0</v>
      </c>
      <c r="S55" s="18">
        <f t="shared" ca="1" si="45"/>
        <v>0</v>
      </c>
      <c r="T55" s="18">
        <f t="shared" ca="1" si="1"/>
        <v>0</v>
      </c>
      <c r="U55" s="18">
        <f t="shared" ref="U55:AJ70" ca="1" si="46">IFERROR(IF($C$2="Yurtiçi",INDIRECT("'"&amp;$B$2&amp;"'!"&amp;ADDRESS(MATCH($B55,INDIRECT("'"&amp;$B$2&amp;"'!$B$1:$B$1095"),0),MATCH(U$5,INDIRECT("'"&amp;$B$2&amp;"'!5:5"),0))),IF($C$2="Yurtdışı",INDIRECT("'"&amp;$B$2&amp;"'!"&amp;ADDRESS(MATCH($B55,INDIRECT("'"&amp;$B$2&amp;"'!$B$1:$B$1095"),0),MATCH(U$5,INDIRECT("'"&amp;$B$2&amp;"'!5:5"),0)+1)),INDIRECT("'"&amp;$B$2&amp;"'!"&amp;ADDRESS(MATCH($B55,INDIRECT("'"&amp;$B$2&amp;"'!$B$1:$B$1095"),0),MATCH(U$5,INDIRECT("'"&amp;$B$2&amp;"'!5:5"),0)))+INDIRECT("'"&amp;$B$2&amp;"'!"&amp;ADDRESS(MATCH($B55,INDIRECT("'"&amp;$B$2&amp;"'!$B$1:$B$1095"),0),MATCH(U$5,INDIRECT("'"&amp;$B$2&amp;"'!5:5"),0)+1)))),0)</f>
        <v>0</v>
      </c>
      <c r="V55" s="18">
        <f t="shared" ca="1" si="46"/>
        <v>0</v>
      </c>
      <c r="W55" s="18">
        <f t="shared" ca="1" si="46"/>
        <v>0</v>
      </c>
      <c r="X55" s="18">
        <f t="shared" ca="1" si="46"/>
        <v>0</v>
      </c>
      <c r="Y55" s="18">
        <f t="shared" ca="1" si="46"/>
        <v>0</v>
      </c>
      <c r="Z55" s="18">
        <f t="shared" ca="1" si="46"/>
        <v>0</v>
      </c>
      <c r="AA55" s="18">
        <f t="shared" ca="1" si="46"/>
        <v>0</v>
      </c>
      <c r="AB55" s="18">
        <f t="shared" ca="1" si="46"/>
        <v>0</v>
      </c>
      <c r="AC55" s="18">
        <f t="shared" ca="1" si="46"/>
        <v>0</v>
      </c>
      <c r="AD55" s="18">
        <f t="shared" ca="1" si="46"/>
        <v>0</v>
      </c>
      <c r="AE55" s="18">
        <f t="shared" ca="1" si="46"/>
        <v>0</v>
      </c>
      <c r="AF55" s="18">
        <f t="shared" ca="1" si="46"/>
        <v>0</v>
      </c>
      <c r="AG55" s="18">
        <f t="shared" ca="1" si="46"/>
        <v>0</v>
      </c>
      <c r="AH55" s="18">
        <f t="shared" ca="1" si="46"/>
        <v>0</v>
      </c>
      <c r="AI55" s="18">
        <f t="shared" ca="1" si="46"/>
        <v>0</v>
      </c>
      <c r="AJ55" s="18">
        <f t="shared" ca="1" si="46"/>
        <v>0</v>
      </c>
      <c r="AK55" s="18">
        <f t="shared" ca="1" si="43"/>
        <v>0</v>
      </c>
      <c r="AL55" s="18">
        <f t="shared" ca="1" si="43"/>
        <v>0</v>
      </c>
      <c r="AM55" s="18">
        <f t="shared" ca="1" si="43"/>
        <v>0</v>
      </c>
      <c r="AN55" s="18">
        <f t="shared" ca="1" si="43"/>
        <v>0</v>
      </c>
      <c r="AO55" s="18">
        <f t="shared" ca="1" si="43"/>
        <v>0</v>
      </c>
      <c r="AP55" s="18">
        <f t="shared" ca="1" si="43"/>
        <v>0</v>
      </c>
      <c r="AQ55" s="18">
        <f t="shared" ca="1" si="43"/>
        <v>0</v>
      </c>
      <c r="AR55" s="18">
        <f t="shared" ca="1" si="43"/>
        <v>0</v>
      </c>
      <c r="AS55" s="18">
        <f t="shared" ca="1" si="43"/>
        <v>0</v>
      </c>
      <c r="AT55" s="18">
        <f t="shared" ca="1" si="43"/>
        <v>0</v>
      </c>
      <c r="AU55" s="18">
        <f t="shared" ca="1" si="43"/>
        <v>0</v>
      </c>
      <c r="AV55" s="18">
        <f t="shared" ca="1" si="43"/>
        <v>0</v>
      </c>
      <c r="AW55" s="18">
        <f t="shared" ca="1" si="43"/>
        <v>0</v>
      </c>
      <c r="AX55" s="18">
        <f t="shared" ca="1" si="43"/>
        <v>0</v>
      </c>
      <c r="AY55" s="18">
        <f t="shared" ca="1" si="44"/>
        <v>0</v>
      </c>
      <c r="AZ55" s="18">
        <f t="shared" ca="1" si="44"/>
        <v>0</v>
      </c>
      <c r="BA55" s="18">
        <f t="shared" ca="1" si="44"/>
        <v>0</v>
      </c>
      <c r="BB55" s="18">
        <f t="shared" ca="1" si="44"/>
        <v>0</v>
      </c>
      <c r="BC55" s="18">
        <f t="shared" ca="1" si="44"/>
        <v>0</v>
      </c>
      <c r="BD55" s="18">
        <f t="shared" ca="1" si="44"/>
        <v>0</v>
      </c>
      <c r="BE55" s="18">
        <f t="shared" ca="1" si="44"/>
        <v>0</v>
      </c>
      <c r="BF55" s="18">
        <f t="shared" ca="1" si="44"/>
        <v>0</v>
      </c>
      <c r="BG55" s="18">
        <f t="shared" ca="1" si="44"/>
        <v>0</v>
      </c>
      <c r="BH55" s="18">
        <f t="shared" ca="1" si="44"/>
        <v>0</v>
      </c>
      <c r="BI55" s="18">
        <f t="shared" ca="1" si="44"/>
        <v>0</v>
      </c>
      <c r="BJ55" s="18">
        <f t="shared" ca="1" si="44"/>
        <v>0</v>
      </c>
      <c r="BK55" s="18">
        <f t="shared" ca="1" si="44"/>
        <v>0</v>
      </c>
      <c r="BL55" s="18">
        <f t="shared" ca="1" si="44"/>
        <v>0</v>
      </c>
      <c r="BM55" s="18">
        <f t="shared" ca="1" si="44"/>
        <v>0</v>
      </c>
      <c r="BN55" s="18">
        <f t="shared" ca="1" si="44"/>
        <v>0</v>
      </c>
      <c r="BO55" s="18">
        <f t="shared" ref="BO55:CD70" ca="1" si="47">IFERROR(IF($C$2="Yurtiçi",INDIRECT("'"&amp;$B$2&amp;"'!"&amp;ADDRESS(MATCH($B55,INDIRECT("'"&amp;$B$2&amp;"'!$B$1:$B$1095"),0),MATCH(BO$5,INDIRECT("'"&amp;$B$2&amp;"'!5:5"),0))),IF($C$2="Yurtdışı",INDIRECT("'"&amp;$B$2&amp;"'!"&amp;ADDRESS(MATCH($B55,INDIRECT("'"&amp;$B$2&amp;"'!$B$1:$B$1095"),0),MATCH(BO$5,INDIRECT("'"&amp;$B$2&amp;"'!5:5"),0)+1)),INDIRECT("'"&amp;$B$2&amp;"'!"&amp;ADDRESS(MATCH($B55,INDIRECT("'"&amp;$B$2&amp;"'!$B$1:$B$1095"),0),MATCH(BO$5,INDIRECT("'"&amp;$B$2&amp;"'!5:5"),0)))+INDIRECT("'"&amp;$B$2&amp;"'!"&amp;ADDRESS(MATCH($B55,INDIRECT("'"&amp;$B$2&amp;"'!$B$1:$B$1095"),0),MATCH(BO$5,INDIRECT("'"&amp;$B$2&amp;"'!5:5"),0)+1)))),0)</f>
        <v>0</v>
      </c>
      <c r="BP55" s="18">
        <f t="shared" ca="1" si="47"/>
        <v>0</v>
      </c>
      <c r="BQ55" s="18">
        <f t="shared" ca="1" si="47"/>
        <v>0</v>
      </c>
      <c r="BR55" s="18">
        <f t="shared" ca="1" si="47"/>
        <v>0</v>
      </c>
      <c r="BS55" s="18">
        <f t="shared" ca="1" si="47"/>
        <v>0</v>
      </c>
      <c r="BT55" s="18">
        <f t="shared" ca="1" si="47"/>
        <v>0</v>
      </c>
      <c r="BU55" s="18">
        <f t="shared" ca="1" si="47"/>
        <v>0</v>
      </c>
      <c r="BV55" s="18">
        <f t="shared" ca="1" si="47"/>
        <v>0</v>
      </c>
      <c r="BW55" s="18">
        <f t="shared" ca="1" si="47"/>
        <v>0</v>
      </c>
      <c r="BX55" s="18">
        <f t="shared" ca="1" si="47"/>
        <v>0</v>
      </c>
      <c r="BY55" s="18">
        <f t="shared" ca="1" si="47"/>
        <v>0</v>
      </c>
      <c r="BZ55" s="18">
        <f t="shared" ca="1" si="47"/>
        <v>0</v>
      </c>
      <c r="CA55" s="18">
        <f t="shared" ca="1" si="47"/>
        <v>0</v>
      </c>
      <c r="CB55" s="18">
        <f t="shared" ca="1" si="47"/>
        <v>0</v>
      </c>
      <c r="CC55" s="18">
        <f t="shared" ca="1" si="47"/>
        <v>0</v>
      </c>
      <c r="CD55" s="18">
        <f t="shared" ca="1" si="47"/>
        <v>0</v>
      </c>
      <c r="CE55" s="18">
        <f t="shared" ref="CC55:CH70" ca="1" si="48">IFERROR(IF($C$2="Yurtiçi",INDIRECT("'"&amp;$B$2&amp;"'!"&amp;ADDRESS(MATCH($B55,INDIRECT("'"&amp;$B$2&amp;"'!$B$1:$B$1095"),0),MATCH(CE$5,INDIRECT("'"&amp;$B$2&amp;"'!5:5"),0))),IF($C$2="Yurtdışı",INDIRECT("'"&amp;$B$2&amp;"'!"&amp;ADDRESS(MATCH($B55,INDIRECT("'"&amp;$B$2&amp;"'!$B$1:$B$1095"),0),MATCH(CE$5,INDIRECT("'"&amp;$B$2&amp;"'!5:5"),0)+1)),INDIRECT("'"&amp;$B$2&amp;"'!"&amp;ADDRESS(MATCH($B55,INDIRECT("'"&amp;$B$2&amp;"'!$B$1:$B$1095"),0),MATCH(CE$5,INDIRECT("'"&amp;$B$2&amp;"'!5:5"),0)))+INDIRECT("'"&amp;$B$2&amp;"'!"&amp;ADDRESS(MATCH($B55,INDIRECT("'"&amp;$B$2&amp;"'!$B$1:$B$1095"),0),MATCH(CE$5,INDIRECT("'"&amp;$B$2&amp;"'!5:5"),0)+1)))),0)</f>
        <v>0</v>
      </c>
      <c r="CF55" s="18">
        <f t="shared" ca="1" si="48"/>
        <v>0</v>
      </c>
      <c r="CG55" s="18">
        <f t="shared" ca="1" si="48"/>
        <v>0</v>
      </c>
      <c r="CH55" s="18">
        <f t="shared" ca="1" si="48"/>
        <v>0</v>
      </c>
      <c r="CI55" s="19">
        <f t="shared" ca="1" si="24"/>
        <v>1656562576.3199999</v>
      </c>
      <c r="CJ55" s="18">
        <f t="shared" ca="1" si="39"/>
        <v>0</v>
      </c>
      <c r="CK55" s="18">
        <f t="shared" ca="1" si="39"/>
        <v>0</v>
      </c>
      <c r="CL55" s="19">
        <f t="shared" ca="1" si="25"/>
        <v>227820256.56</v>
      </c>
      <c r="CM55" s="18">
        <f t="shared" ca="1" si="40"/>
        <v>5770341.0750811072</v>
      </c>
      <c r="CN55" s="18">
        <f t="shared" ca="1" si="40"/>
        <v>222049915.48491889</v>
      </c>
      <c r="CO55" s="19">
        <f t="shared" ca="1" si="26"/>
        <v>1428742319.76</v>
      </c>
      <c r="CP55" s="18">
        <f t="shared" ref="CP55:CT70" ca="1" si="49">IFERROR(IF($C$2="Yurtiçi",INDIRECT("'"&amp;$B$2&amp;"'!"&amp;ADDRESS(MATCH($B55,INDIRECT("'"&amp;$B$2&amp;"'!$B$1:$B$1095"),0),MATCH(CP$5,INDIRECT("'"&amp;$B$2&amp;"'!5:5"),0))),IF($C$2="Yurtdışı",INDIRECT("'"&amp;$B$2&amp;"'!"&amp;ADDRESS(MATCH($B55,INDIRECT("'"&amp;$B$2&amp;"'!$B$1:$B$1095"),0),MATCH(CP$5,INDIRECT("'"&amp;$B$2&amp;"'!5:5"),0)+1)),INDIRECT("'"&amp;$B$2&amp;"'!"&amp;ADDRESS(MATCH($B55,INDIRECT("'"&amp;$B$2&amp;"'!$B$1:$B$1095"),0),MATCH(CP$5,INDIRECT("'"&amp;$B$2&amp;"'!5:5"),0)))+INDIRECT("'"&amp;$B$2&amp;"'!"&amp;ADDRESS(MATCH($B55,INDIRECT("'"&amp;$B$2&amp;"'!$B$1:$B$1095"),0),MATCH(CP$5,INDIRECT("'"&amp;$B$2&amp;"'!5:5"),0)+1)))),0)</f>
        <v>159312557.83935958</v>
      </c>
      <c r="CQ55" s="18">
        <f t="shared" ca="1" si="49"/>
        <v>1269429761.9206405</v>
      </c>
      <c r="CR55" s="18">
        <f t="shared" ca="1" si="49"/>
        <v>0</v>
      </c>
      <c r="CS55" s="18">
        <f t="shared" ca="1" si="49"/>
        <v>0</v>
      </c>
      <c r="CT55" s="18">
        <f t="shared" ca="1" si="49"/>
        <v>0</v>
      </c>
      <c r="CU55" s="19">
        <f t="shared" ca="1" si="42"/>
        <v>1656562576.3199999</v>
      </c>
    </row>
    <row r="56" spans="1:99" ht="12.75" customHeight="1">
      <c r="A56" s="57" t="s">
        <v>244</v>
      </c>
      <c r="B56" s="17">
        <v>2001</v>
      </c>
      <c r="C56" s="58" t="s">
        <v>146</v>
      </c>
      <c r="D56" s="19">
        <f t="shared" ca="1" si="23"/>
        <v>0</v>
      </c>
      <c r="E56" s="18">
        <f t="shared" ca="1" si="45"/>
        <v>0</v>
      </c>
      <c r="F56" s="18">
        <f t="shared" ca="1" si="45"/>
        <v>0</v>
      </c>
      <c r="G56" s="18">
        <f t="shared" ca="1" si="45"/>
        <v>0</v>
      </c>
      <c r="H56" s="18">
        <f t="shared" ca="1" si="45"/>
        <v>0</v>
      </c>
      <c r="I56" s="18">
        <f t="shared" ca="1" si="45"/>
        <v>0</v>
      </c>
      <c r="J56" s="18">
        <f t="shared" ca="1" si="45"/>
        <v>0</v>
      </c>
      <c r="K56" s="18">
        <f t="shared" ca="1" si="45"/>
        <v>0</v>
      </c>
      <c r="L56" s="18">
        <f t="shared" ca="1" si="45"/>
        <v>0</v>
      </c>
      <c r="M56" s="18">
        <f t="shared" ca="1" si="45"/>
        <v>0</v>
      </c>
      <c r="N56" s="18">
        <f t="shared" ca="1" si="45"/>
        <v>0</v>
      </c>
      <c r="O56" s="18">
        <f t="shared" ca="1" si="45"/>
        <v>0</v>
      </c>
      <c r="P56" s="18">
        <f t="shared" ca="1" si="45"/>
        <v>0</v>
      </c>
      <c r="Q56" s="18">
        <f t="shared" ca="1" si="45"/>
        <v>0</v>
      </c>
      <c r="R56" s="18">
        <f t="shared" ca="1" si="45"/>
        <v>0</v>
      </c>
      <c r="S56" s="18">
        <f t="shared" ca="1" si="45"/>
        <v>0</v>
      </c>
      <c r="T56" s="18">
        <f t="shared" ca="1" si="1"/>
        <v>0</v>
      </c>
      <c r="U56" s="18">
        <f t="shared" ca="1" si="46"/>
        <v>0</v>
      </c>
      <c r="V56" s="18">
        <f t="shared" ca="1" si="46"/>
        <v>0</v>
      </c>
      <c r="W56" s="18">
        <f t="shared" ca="1" si="46"/>
        <v>0</v>
      </c>
      <c r="X56" s="18">
        <f t="shared" ca="1" si="46"/>
        <v>0</v>
      </c>
      <c r="Y56" s="18">
        <f t="shared" ca="1" si="46"/>
        <v>0</v>
      </c>
      <c r="Z56" s="18">
        <f t="shared" ca="1" si="46"/>
        <v>0</v>
      </c>
      <c r="AA56" s="18">
        <f t="shared" ca="1" si="46"/>
        <v>0</v>
      </c>
      <c r="AB56" s="18">
        <f t="shared" ca="1" si="46"/>
        <v>0</v>
      </c>
      <c r="AC56" s="18">
        <f t="shared" ca="1" si="46"/>
        <v>0</v>
      </c>
      <c r="AD56" s="18">
        <f t="shared" ca="1" si="46"/>
        <v>0</v>
      </c>
      <c r="AE56" s="18">
        <f t="shared" ca="1" si="46"/>
        <v>0</v>
      </c>
      <c r="AF56" s="18">
        <f t="shared" ca="1" si="46"/>
        <v>0</v>
      </c>
      <c r="AG56" s="18">
        <f t="shared" ca="1" si="46"/>
        <v>0</v>
      </c>
      <c r="AH56" s="18">
        <f t="shared" ca="1" si="46"/>
        <v>0</v>
      </c>
      <c r="AI56" s="18">
        <f t="shared" ca="1" si="46"/>
        <v>0</v>
      </c>
      <c r="AJ56" s="18">
        <f t="shared" ca="1" si="46"/>
        <v>0</v>
      </c>
      <c r="AK56" s="18">
        <f t="shared" ca="1" si="43"/>
        <v>0</v>
      </c>
      <c r="AL56" s="18">
        <f t="shared" ca="1" si="43"/>
        <v>0</v>
      </c>
      <c r="AM56" s="18">
        <f t="shared" ca="1" si="43"/>
        <v>0</v>
      </c>
      <c r="AN56" s="18">
        <f t="shared" ca="1" si="43"/>
        <v>0</v>
      </c>
      <c r="AO56" s="18">
        <f t="shared" ca="1" si="43"/>
        <v>0</v>
      </c>
      <c r="AP56" s="18">
        <f t="shared" ca="1" si="43"/>
        <v>0</v>
      </c>
      <c r="AQ56" s="18">
        <f t="shared" ca="1" si="43"/>
        <v>0</v>
      </c>
      <c r="AR56" s="18">
        <f t="shared" ca="1" si="43"/>
        <v>0</v>
      </c>
      <c r="AS56" s="18">
        <f t="shared" ca="1" si="43"/>
        <v>0</v>
      </c>
      <c r="AT56" s="18">
        <f t="shared" ca="1" si="43"/>
        <v>0</v>
      </c>
      <c r="AU56" s="18">
        <f t="shared" ca="1" si="43"/>
        <v>0</v>
      </c>
      <c r="AV56" s="18">
        <f t="shared" ca="1" si="43"/>
        <v>0</v>
      </c>
      <c r="AW56" s="18">
        <f t="shared" ca="1" si="43"/>
        <v>0</v>
      </c>
      <c r="AX56" s="18">
        <f t="shared" ca="1" si="43"/>
        <v>0</v>
      </c>
      <c r="AY56" s="18">
        <f t="shared" ca="1" si="44"/>
        <v>0</v>
      </c>
      <c r="AZ56" s="18">
        <f t="shared" ca="1" si="44"/>
        <v>0</v>
      </c>
      <c r="BA56" s="18">
        <f t="shared" ca="1" si="44"/>
        <v>0</v>
      </c>
      <c r="BB56" s="18">
        <f t="shared" ca="1" si="44"/>
        <v>0</v>
      </c>
      <c r="BC56" s="18">
        <f t="shared" ca="1" si="44"/>
        <v>0</v>
      </c>
      <c r="BD56" s="18">
        <f t="shared" ca="1" si="44"/>
        <v>0</v>
      </c>
      <c r="BE56" s="18">
        <f t="shared" ca="1" si="44"/>
        <v>0</v>
      </c>
      <c r="BF56" s="18">
        <f t="shared" ca="1" si="44"/>
        <v>0</v>
      </c>
      <c r="BG56" s="18">
        <f t="shared" ca="1" si="44"/>
        <v>0</v>
      </c>
      <c r="BH56" s="18">
        <f t="shared" ca="1" si="44"/>
        <v>0</v>
      </c>
      <c r="BI56" s="18">
        <f t="shared" ca="1" si="44"/>
        <v>0</v>
      </c>
      <c r="BJ56" s="18">
        <f t="shared" ca="1" si="44"/>
        <v>0</v>
      </c>
      <c r="BK56" s="18">
        <f t="shared" ca="1" si="44"/>
        <v>0</v>
      </c>
      <c r="BL56" s="18">
        <f t="shared" ca="1" si="44"/>
        <v>0</v>
      </c>
      <c r="BM56" s="18">
        <f t="shared" ca="1" si="44"/>
        <v>0</v>
      </c>
      <c r="BN56" s="18">
        <f t="shared" ca="1" si="44"/>
        <v>0</v>
      </c>
      <c r="BO56" s="18">
        <f t="shared" ca="1" si="47"/>
        <v>0</v>
      </c>
      <c r="BP56" s="18">
        <f t="shared" ca="1" si="47"/>
        <v>0</v>
      </c>
      <c r="BQ56" s="18">
        <f t="shared" ca="1" si="47"/>
        <v>0</v>
      </c>
      <c r="BR56" s="18">
        <f t="shared" ca="1" si="47"/>
        <v>0</v>
      </c>
      <c r="BS56" s="18">
        <f t="shared" ca="1" si="47"/>
        <v>0</v>
      </c>
      <c r="BT56" s="18">
        <f t="shared" ca="1" si="47"/>
        <v>0</v>
      </c>
      <c r="BU56" s="18">
        <f t="shared" ca="1" si="47"/>
        <v>0</v>
      </c>
      <c r="BV56" s="18">
        <f t="shared" ca="1" si="47"/>
        <v>0</v>
      </c>
      <c r="BW56" s="18">
        <f t="shared" ca="1" si="47"/>
        <v>0</v>
      </c>
      <c r="BX56" s="18">
        <f t="shared" ca="1" si="47"/>
        <v>0</v>
      </c>
      <c r="BY56" s="18">
        <f t="shared" ca="1" si="47"/>
        <v>0</v>
      </c>
      <c r="BZ56" s="18">
        <f t="shared" ca="1" si="47"/>
        <v>0</v>
      </c>
      <c r="CA56" s="18">
        <f t="shared" ca="1" si="47"/>
        <v>0</v>
      </c>
      <c r="CB56" s="18">
        <f t="shared" ca="1" si="47"/>
        <v>0</v>
      </c>
      <c r="CC56" s="18">
        <f t="shared" ca="1" si="48"/>
        <v>0</v>
      </c>
      <c r="CD56" s="18">
        <f t="shared" ca="1" si="48"/>
        <v>0</v>
      </c>
      <c r="CE56" s="18">
        <f t="shared" ca="1" si="48"/>
        <v>0</v>
      </c>
      <c r="CF56" s="18">
        <f t="shared" ca="1" si="48"/>
        <v>0</v>
      </c>
      <c r="CG56" s="18">
        <f t="shared" ca="1" si="48"/>
        <v>0</v>
      </c>
      <c r="CH56" s="18">
        <f t="shared" ca="1" si="48"/>
        <v>0</v>
      </c>
      <c r="CI56" s="19">
        <f t="shared" ca="1" si="24"/>
        <v>10715588195.527365</v>
      </c>
      <c r="CJ56" s="18">
        <f t="shared" ca="1" si="39"/>
        <v>10143683.831999989</v>
      </c>
      <c r="CK56" s="18">
        <f t="shared" ca="1" si="39"/>
        <v>156714</v>
      </c>
      <c r="CL56" s="19">
        <f t="shared" ca="1" si="25"/>
        <v>3041948198.7339821</v>
      </c>
      <c r="CM56" s="18">
        <f t="shared" ca="1" si="40"/>
        <v>11023840.02399998</v>
      </c>
      <c r="CN56" s="18">
        <f t="shared" ca="1" si="40"/>
        <v>3030924358.7099819</v>
      </c>
      <c r="CO56" s="19">
        <f t="shared" ca="1" si="26"/>
        <v>7663339598.9613829</v>
      </c>
      <c r="CP56" s="18">
        <f t="shared" ca="1" si="49"/>
        <v>308585027.26650012</v>
      </c>
      <c r="CQ56" s="18">
        <f t="shared" ca="1" si="49"/>
        <v>7354754571.6948824</v>
      </c>
      <c r="CR56" s="18">
        <f t="shared" ca="1" si="49"/>
        <v>331204.69999999995</v>
      </c>
      <c r="CS56" s="18">
        <f t="shared" ca="1" si="49"/>
        <v>0</v>
      </c>
      <c r="CT56" s="18">
        <f t="shared" ca="1" si="49"/>
        <v>0</v>
      </c>
      <c r="CU56" s="19">
        <f t="shared" ca="1" si="38"/>
        <v>10715919400.227365</v>
      </c>
    </row>
    <row r="57" spans="1:99" ht="12.75" customHeight="1">
      <c r="A57" s="57" t="s">
        <v>246</v>
      </c>
      <c r="B57" s="17">
        <v>2002</v>
      </c>
      <c r="C57" s="58" t="s">
        <v>247</v>
      </c>
      <c r="D57" s="19">
        <f t="shared" ca="1" si="23"/>
        <v>0</v>
      </c>
      <c r="E57" s="18">
        <f t="shared" ca="1" si="45"/>
        <v>0</v>
      </c>
      <c r="F57" s="18">
        <f t="shared" ca="1" si="45"/>
        <v>0</v>
      </c>
      <c r="G57" s="18">
        <f t="shared" ca="1" si="45"/>
        <v>0</v>
      </c>
      <c r="H57" s="18">
        <f t="shared" ca="1" si="45"/>
        <v>0</v>
      </c>
      <c r="I57" s="18">
        <f t="shared" ca="1" si="45"/>
        <v>0</v>
      </c>
      <c r="J57" s="18">
        <f t="shared" ca="1" si="45"/>
        <v>0</v>
      </c>
      <c r="K57" s="18">
        <f t="shared" ca="1" si="45"/>
        <v>0</v>
      </c>
      <c r="L57" s="18">
        <f t="shared" ca="1" si="45"/>
        <v>0</v>
      </c>
      <c r="M57" s="18">
        <f t="shared" ca="1" si="45"/>
        <v>0</v>
      </c>
      <c r="N57" s="18">
        <f t="shared" ca="1" si="45"/>
        <v>0</v>
      </c>
      <c r="O57" s="18">
        <f t="shared" ca="1" si="45"/>
        <v>0</v>
      </c>
      <c r="P57" s="18">
        <f t="shared" ca="1" si="45"/>
        <v>0</v>
      </c>
      <c r="Q57" s="18">
        <f t="shared" ca="1" si="45"/>
        <v>0</v>
      </c>
      <c r="R57" s="18">
        <f t="shared" ca="1" si="45"/>
        <v>0</v>
      </c>
      <c r="S57" s="18">
        <f t="shared" ca="1" si="45"/>
        <v>0</v>
      </c>
      <c r="T57" s="18">
        <f t="shared" ca="1" si="1"/>
        <v>0</v>
      </c>
      <c r="U57" s="18">
        <f t="shared" ca="1" si="46"/>
        <v>0</v>
      </c>
      <c r="V57" s="18">
        <f t="shared" ca="1" si="46"/>
        <v>0</v>
      </c>
      <c r="W57" s="18">
        <f t="shared" ca="1" si="46"/>
        <v>0</v>
      </c>
      <c r="X57" s="18">
        <f t="shared" ca="1" si="46"/>
        <v>0</v>
      </c>
      <c r="Y57" s="18">
        <f t="shared" ca="1" si="46"/>
        <v>0</v>
      </c>
      <c r="Z57" s="18">
        <f t="shared" ca="1" si="46"/>
        <v>0</v>
      </c>
      <c r="AA57" s="18">
        <f t="shared" ca="1" si="46"/>
        <v>0</v>
      </c>
      <c r="AB57" s="18">
        <f t="shared" ca="1" si="46"/>
        <v>0</v>
      </c>
      <c r="AC57" s="18">
        <f t="shared" ca="1" si="46"/>
        <v>0</v>
      </c>
      <c r="AD57" s="18">
        <f t="shared" ca="1" si="46"/>
        <v>0</v>
      </c>
      <c r="AE57" s="18">
        <f t="shared" ca="1" si="46"/>
        <v>0</v>
      </c>
      <c r="AF57" s="18">
        <f t="shared" ca="1" si="46"/>
        <v>0</v>
      </c>
      <c r="AG57" s="18">
        <f t="shared" ca="1" si="46"/>
        <v>0</v>
      </c>
      <c r="AH57" s="18">
        <f t="shared" ca="1" si="46"/>
        <v>0</v>
      </c>
      <c r="AI57" s="18">
        <f t="shared" ca="1" si="46"/>
        <v>0</v>
      </c>
      <c r="AJ57" s="18">
        <f t="shared" ca="1" si="46"/>
        <v>0</v>
      </c>
      <c r="AK57" s="18">
        <f t="shared" ca="1" si="43"/>
        <v>0</v>
      </c>
      <c r="AL57" s="18">
        <f t="shared" ca="1" si="43"/>
        <v>0</v>
      </c>
      <c r="AM57" s="18">
        <f t="shared" ca="1" si="43"/>
        <v>0</v>
      </c>
      <c r="AN57" s="18">
        <f t="shared" ca="1" si="43"/>
        <v>0</v>
      </c>
      <c r="AO57" s="18">
        <f t="shared" ca="1" si="43"/>
        <v>0</v>
      </c>
      <c r="AP57" s="18">
        <f t="shared" ca="1" si="43"/>
        <v>0</v>
      </c>
      <c r="AQ57" s="18">
        <f t="shared" ca="1" si="43"/>
        <v>0</v>
      </c>
      <c r="AR57" s="18">
        <f t="shared" ca="1" si="43"/>
        <v>0</v>
      </c>
      <c r="AS57" s="18">
        <f t="shared" ca="1" si="43"/>
        <v>0</v>
      </c>
      <c r="AT57" s="18">
        <f t="shared" ca="1" si="43"/>
        <v>0</v>
      </c>
      <c r="AU57" s="18">
        <f t="shared" ca="1" si="43"/>
        <v>0</v>
      </c>
      <c r="AV57" s="18">
        <f t="shared" ca="1" si="43"/>
        <v>0</v>
      </c>
      <c r="AW57" s="18">
        <f t="shared" ca="1" si="43"/>
        <v>0</v>
      </c>
      <c r="AX57" s="18">
        <f t="shared" ca="1" si="43"/>
        <v>0</v>
      </c>
      <c r="AY57" s="18">
        <f t="shared" ca="1" si="44"/>
        <v>0</v>
      </c>
      <c r="AZ57" s="18">
        <f t="shared" ca="1" si="44"/>
        <v>0</v>
      </c>
      <c r="BA57" s="18">
        <f t="shared" ca="1" si="44"/>
        <v>0</v>
      </c>
      <c r="BB57" s="18">
        <f t="shared" ca="1" si="44"/>
        <v>0</v>
      </c>
      <c r="BC57" s="18">
        <f t="shared" ca="1" si="44"/>
        <v>0</v>
      </c>
      <c r="BD57" s="18">
        <f t="shared" ca="1" si="44"/>
        <v>1217842.5999999642</v>
      </c>
      <c r="BE57" s="18">
        <f t="shared" ca="1" si="44"/>
        <v>0</v>
      </c>
      <c r="BF57" s="18">
        <f t="shared" ca="1" si="44"/>
        <v>0</v>
      </c>
      <c r="BG57" s="18">
        <f t="shared" ca="1" si="44"/>
        <v>0</v>
      </c>
      <c r="BH57" s="18">
        <f t="shared" ca="1" si="44"/>
        <v>0</v>
      </c>
      <c r="BI57" s="18">
        <f t="shared" ca="1" si="44"/>
        <v>0</v>
      </c>
      <c r="BJ57" s="18">
        <f t="shared" ca="1" si="44"/>
        <v>0</v>
      </c>
      <c r="BK57" s="18">
        <f t="shared" ca="1" si="44"/>
        <v>0</v>
      </c>
      <c r="BL57" s="18">
        <f t="shared" ca="1" si="44"/>
        <v>0</v>
      </c>
      <c r="BM57" s="18">
        <f t="shared" ca="1" si="44"/>
        <v>0</v>
      </c>
      <c r="BN57" s="18">
        <f t="shared" ca="1" si="44"/>
        <v>0</v>
      </c>
      <c r="BO57" s="18">
        <f t="shared" ca="1" si="47"/>
        <v>0</v>
      </c>
      <c r="BP57" s="18">
        <f t="shared" ca="1" si="47"/>
        <v>0</v>
      </c>
      <c r="BQ57" s="18">
        <f t="shared" ca="1" si="47"/>
        <v>0</v>
      </c>
      <c r="BR57" s="18">
        <f t="shared" ca="1" si="47"/>
        <v>0</v>
      </c>
      <c r="BS57" s="18">
        <f t="shared" ca="1" si="47"/>
        <v>0</v>
      </c>
      <c r="BT57" s="18">
        <f t="shared" ca="1" si="47"/>
        <v>0</v>
      </c>
      <c r="BU57" s="18">
        <f t="shared" ca="1" si="47"/>
        <v>0</v>
      </c>
      <c r="BV57" s="18">
        <f t="shared" ca="1" si="47"/>
        <v>0</v>
      </c>
      <c r="BW57" s="18">
        <f t="shared" ca="1" si="47"/>
        <v>0</v>
      </c>
      <c r="BX57" s="18">
        <f t="shared" ca="1" si="47"/>
        <v>0</v>
      </c>
      <c r="BY57" s="18">
        <f t="shared" ca="1" si="47"/>
        <v>0</v>
      </c>
      <c r="BZ57" s="18">
        <f t="shared" ca="1" si="47"/>
        <v>0</v>
      </c>
      <c r="CA57" s="18">
        <f t="shared" ca="1" si="47"/>
        <v>0</v>
      </c>
      <c r="CB57" s="18">
        <f t="shared" ca="1" si="47"/>
        <v>0</v>
      </c>
      <c r="CC57" s="18">
        <f t="shared" ca="1" si="48"/>
        <v>0</v>
      </c>
      <c r="CD57" s="18">
        <f t="shared" ca="1" si="48"/>
        <v>0</v>
      </c>
      <c r="CE57" s="18">
        <f t="shared" ca="1" si="48"/>
        <v>0</v>
      </c>
      <c r="CF57" s="18">
        <f t="shared" ca="1" si="48"/>
        <v>0</v>
      </c>
      <c r="CG57" s="18">
        <f t="shared" ca="1" si="48"/>
        <v>0</v>
      </c>
      <c r="CH57" s="18">
        <f t="shared" ca="1" si="48"/>
        <v>363.48571428571427</v>
      </c>
      <c r="CI57" s="19">
        <f t="shared" ca="1" si="24"/>
        <v>0</v>
      </c>
      <c r="CJ57" s="18">
        <f t="shared" ca="1" si="39"/>
        <v>0</v>
      </c>
      <c r="CK57" s="18">
        <f t="shared" ca="1" si="39"/>
        <v>0</v>
      </c>
      <c r="CL57" s="19">
        <f t="shared" ca="1" si="25"/>
        <v>0</v>
      </c>
      <c r="CM57" s="18">
        <f t="shared" ca="1" si="40"/>
        <v>0</v>
      </c>
      <c r="CN57" s="18">
        <f t="shared" ca="1" si="40"/>
        <v>0</v>
      </c>
      <c r="CO57" s="19">
        <f t="shared" ca="1" si="26"/>
        <v>0</v>
      </c>
      <c r="CP57" s="18">
        <f t="shared" ca="1" si="49"/>
        <v>0</v>
      </c>
      <c r="CQ57" s="18">
        <f t="shared" ca="1" si="49"/>
        <v>0</v>
      </c>
      <c r="CR57" s="18">
        <f t="shared" ca="1" si="49"/>
        <v>0</v>
      </c>
      <c r="CS57" s="18">
        <f t="shared" ca="1" si="49"/>
        <v>0</v>
      </c>
      <c r="CT57" s="18">
        <f t="shared" ca="1" si="49"/>
        <v>0</v>
      </c>
      <c r="CU57" s="19">
        <f t="shared" ca="1" si="38"/>
        <v>1218206.0857142499</v>
      </c>
    </row>
    <row r="58" spans="1:99" ht="12.75" customHeight="1">
      <c r="A58" s="57" t="s">
        <v>249</v>
      </c>
      <c r="B58" s="17">
        <v>2005</v>
      </c>
      <c r="C58" s="58" t="s">
        <v>247</v>
      </c>
      <c r="D58" s="19">
        <f t="shared" ca="1" si="23"/>
        <v>0</v>
      </c>
      <c r="E58" s="18">
        <f t="shared" ca="1" si="45"/>
        <v>0</v>
      </c>
      <c r="F58" s="18">
        <f t="shared" ca="1" si="45"/>
        <v>0</v>
      </c>
      <c r="G58" s="18">
        <f t="shared" ca="1" si="45"/>
        <v>0</v>
      </c>
      <c r="H58" s="18">
        <f t="shared" ca="1" si="45"/>
        <v>0</v>
      </c>
      <c r="I58" s="18">
        <f t="shared" ca="1" si="45"/>
        <v>0</v>
      </c>
      <c r="J58" s="18">
        <f t="shared" ca="1" si="45"/>
        <v>0</v>
      </c>
      <c r="K58" s="18">
        <f t="shared" ca="1" si="45"/>
        <v>0</v>
      </c>
      <c r="L58" s="18">
        <f t="shared" ca="1" si="45"/>
        <v>0</v>
      </c>
      <c r="M58" s="18">
        <f t="shared" ca="1" si="45"/>
        <v>0</v>
      </c>
      <c r="N58" s="18">
        <f t="shared" ca="1" si="45"/>
        <v>0</v>
      </c>
      <c r="O58" s="18">
        <f t="shared" ca="1" si="45"/>
        <v>0</v>
      </c>
      <c r="P58" s="18">
        <f t="shared" ca="1" si="45"/>
        <v>0</v>
      </c>
      <c r="Q58" s="18">
        <f t="shared" ca="1" si="45"/>
        <v>0</v>
      </c>
      <c r="R58" s="18">
        <f t="shared" ca="1" si="45"/>
        <v>0</v>
      </c>
      <c r="S58" s="18">
        <f t="shared" ca="1" si="45"/>
        <v>0</v>
      </c>
      <c r="T58" s="18">
        <f t="shared" ca="1" si="1"/>
        <v>0</v>
      </c>
      <c r="U58" s="18">
        <f t="shared" ca="1" si="46"/>
        <v>0</v>
      </c>
      <c r="V58" s="18">
        <f t="shared" ca="1" si="46"/>
        <v>0</v>
      </c>
      <c r="W58" s="18">
        <f t="shared" ca="1" si="46"/>
        <v>0</v>
      </c>
      <c r="X58" s="18">
        <f t="shared" ca="1" si="46"/>
        <v>0</v>
      </c>
      <c r="Y58" s="18">
        <f t="shared" ca="1" si="46"/>
        <v>0</v>
      </c>
      <c r="Z58" s="18">
        <f t="shared" ca="1" si="46"/>
        <v>0</v>
      </c>
      <c r="AA58" s="18">
        <f t="shared" ca="1" si="46"/>
        <v>0</v>
      </c>
      <c r="AB58" s="18">
        <f t="shared" ca="1" si="46"/>
        <v>0</v>
      </c>
      <c r="AC58" s="18">
        <f t="shared" ca="1" si="46"/>
        <v>0</v>
      </c>
      <c r="AD58" s="18">
        <f t="shared" ca="1" si="46"/>
        <v>0</v>
      </c>
      <c r="AE58" s="18">
        <f t="shared" ca="1" si="46"/>
        <v>0</v>
      </c>
      <c r="AF58" s="18">
        <f t="shared" ca="1" si="46"/>
        <v>0</v>
      </c>
      <c r="AG58" s="18">
        <f t="shared" ca="1" si="46"/>
        <v>0</v>
      </c>
      <c r="AH58" s="18">
        <f t="shared" ca="1" si="46"/>
        <v>0</v>
      </c>
      <c r="AI58" s="18">
        <f t="shared" ca="1" si="46"/>
        <v>0</v>
      </c>
      <c r="AJ58" s="18">
        <f t="shared" ca="1" si="46"/>
        <v>0</v>
      </c>
      <c r="AK58" s="18">
        <f t="shared" ca="1" si="43"/>
        <v>0</v>
      </c>
      <c r="AL58" s="18">
        <f t="shared" ca="1" si="43"/>
        <v>0</v>
      </c>
      <c r="AM58" s="18">
        <f t="shared" ca="1" si="43"/>
        <v>0</v>
      </c>
      <c r="AN58" s="18">
        <f t="shared" ca="1" si="43"/>
        <v>0</v>
      </c>
      <c r="AO58" s="18">
        <f t="shared" ca="1" si="43"/>
        <v>0</v>
      </c>
      <c r="AP58" s="18">
        <f t="shared" ca="1" si="43"/>
        <v>0</v>
      </c>
      <c r="AQ58" s="18">
        <f t="shared" ca="1" si="43"/>
        <v>0</v>
      </c>
      <c r="AR58" s="18">
        <f t="shared" ca="1" si="43"/>
        <v>0</v>
      </c>
      <c r="AS58" s="18">
        <f t="shared" ca="1" si="43"/>
        <v>0</v>
      </c>
      <c r="AT58" s="18">
        <f t="shared" ca="1" si="43"/>
        <v>0</v>
      </c>
      <c r="AU58" s="18">
        <f t="shared" ca="1" si="43"/>
        <v>0</v>
      </c>
      <c r="AV58" s="18">
        <f t="shared" ca="1" si="43"/>
        <v>0</v>
      </c>
      <c r="AW58" s="18">
        <f t="shared" ca="1" si="43"/>
        <v>0</v>
      </c>
      <c r="AX58" s="18">
        <f t="shared" ca="1" si="43"/>
        <v>0</v>
      </c>
      <c r="AY58" s="18">
        <f t="shared" ca="1" si="44"/>
        <v>0</v>
      </c>
      <c r="AZ58" s="18">
        <f t="shared" ca="1" si="44"/>
        <v>0</v>
      </c>
      <c r="BA58" s="18">
        <f t="shared" ca="1" si="44"/>
        <v>0</v>
      </c>
      <c r="BB58" s="18">
        <f t="shared" ca="1" si="44"/>
        <v>0</v>
      </c>
      <c r="BC58" s="18">
        <f t="shared" ca="1" si="44"/>
        <v>0</v>
      </c>
      <c r="BD58" s="18">
        <f t="shared" ca="1" si="44"/>
        <v>154598.32</v>
      </c>
      <c r="BE58" s="18">
        <f t="shared" ca="1" si="44"/>
        <v>0</v>
      </c>
      <c r="BF58" s="18">
        <f t="shared" ca="1" si="44"/>
        <v>0</v>
      </c>
      <c r="BG58" s="18">
        <f t="shared" ca="1" si="44"/>
        <v>0</v>
      </c>
      <c r="BH58" s="18">
        <f t="shared" ca="1" si="44"/>
        <v>0</v>
      </c>
      <c r="BI58" s="18">
        <f t="shared" ca="1" si="44"/>
        <v>0</v>
      </c>
      <c r="BJ58" s="18">
        <f t="shared" ca="1" si="44"/>
        <v>0</v>
      </c>
      <c r="BK58" s="18">
        <f t="shared" ca="1" si="44"/>
        <v>0</v>
      </c>
      <c r="BL58" s="18">
        <f t="shared" ca="1" si="44"/>
        <v>0</v>
      </c>
      <c r="BM58" s="18">
        <f t="shared" ca="1" si="44"/>
        <v>0</v>
      </c>
      <c r="BN58" s="18">
        <f t="shared" ca="1" si="44"/>
        <v>0</v>
      </c>
      <c r="BO58" s="18">
        <f t="shared" ca="1" si="47"/>
        <v>0</v>
      </c>
      <c r="BP58" s="18">
        <f t="shared" ca="1" si="47"/>
        <v>0</v>
      </c>
      <c r="BQ58" s="18">
        <f t="shared" ca="1" si="47"/>
        <v>0</v>
      </c>
      <c r="BR58" s="18">
        <f t="shared" ca="1" si="47"/>
        <v>0</v>
      </c>
      <c r="BS58" s="18">
        <f t="shared" ca="1" si="47"/>
        <v>0</v>
      </c>
      <c r="BT58" s="18">
        <f t="shared" ca="1" si="47"/>
        <v>0</v>
      </c>
      <c r="BU58" s="18">
        <f t="shared" ca="1" si="47"/>
        <v>0</v>
      </c>
      <c r="BV58" s="18">
        <f t="shared" ca="1" si="47"/>
        <v>0</v>
      </c>
      <c r="BW58" s="18">
        <f t="shared" ca="1" si="47"/>
        <v>0</v>
      </c>
      <c r="BX58" s="18">
        <f t="shared" ca="1" si="47"/>
        <v>0</v>
      </c>
      <c r="BY58" s="18">
        <f t="shared" ca="1" si="47"/>
        <v>0</v>
      </c>
      <c r="BZ58" s="18">
        <f t="shared" ca="1" si="47"/>
        <v>0</v>
      </c>
      <c r="CA58" s="18">
        <f t="shared" ca="1" si="47"/>
        <v>0</v>
      </c>
      <c r="CB58" s="18">
        <f t="shared" ca="1" si="47"/>
        <v>0</v>
      </c>
      <c r="CC58" s="18">
        <f t="shared" ca="1" si="48"/>
        <v>0</v>
      </c>
      <c r="CD58" s="18">
        <f t="shared" ca="1" si="48"/>
        <v>0</v>
      </c>
      <c r="CE58" s="18">
        <f t="shared" ca="1" si="48"/>
        <v>0</v>
      </c>
      <c r="CF58" s="18">
        <f t="shared" ca="1" si="48"/>
        <v>0</v>
      </c>
      <c r="CG58" s="18">
        <f t="shared" ca="1" si="48"/>
        <v>0</v>
      </c>
      <c r="CH58" s="18">
        <f t="shared" ca="1" si="48"/>
        <v>0</v>
      </c>
      <c r="CI58" s="19">
        <f t="shared" ca="1" si="24"/>
        <v>208862825.71000001</v>
      </c>
      <c r="CJ58" s="18">
        <f t="shared" ca="1" si="39"/>
        <v>28000</v>
      </c>
      <c r="CK58" s="18">
        <f t="shared" ca="1" si="39"/>
        <v>31722886.630000003</v>
      </c>
      <c r="CL58" s="19">
        <f t="shared" ca="1" si="25"/>
        <v>7653115.3299999991</v>
      </c>
      <c r="CM58" s="18">
        <f t="shared" ca="1" si="40"/>
        <v>140842.34</v>
      </c>
      <c r="CN58" s="18">
        <f t="shared" ca="1" si="40"/>
        <v>7512272.9899999993</v>
      </c>
      <c r="CO58" s="19">
        <f t="shared" ca="1" si="26"/>
        <v>169458823.75</v>
      </c>
      <c r="CP58" s="18">
        <f t="shared" ca="1" si="49"/>
        <v>13907303.43</v>
      </c>
      <c r="CQ58" s="18">
        <f t="shared" ca="1" si="49"/>
        <v>155551520.31999999</v>
      </c>
      <c r="CR58" s="18">
        <f t="shared" ca="1" si="49"/>
        <v>18079394.757849999</v>
      </c>
      <c r="CS58" s="18">
        <f t="shared" ca="1" si="49"/>
        <v>0</v>
      </c>
      <c r="CT58" s="18">
        <f t="shared" ca="1" si="49"/>
        <v>0</v>
      </c>
      <c r="CU58" s="19">
        <f t="shared" ca="1" si="38"/>
        <v>227096818.78784999</v>
      </c>
    </row>
    <row r="59" spans="1:99" ht="12.75" customHeight="1">
      <c r="A59" s="57" t="s">
        <v>251</v>
      </c>
      <c r="B59" s="17">
        <v>2006</v>
      </c>
      <c r="C59" s="58" t="s">
        <v>252</v>
      </c>
      <c r="D59" s="19">
        <f t="shared" ca="1" si="23"/>
        <v>0</v>
      </c>
      <c r="E59" s="18">
        <f t="shared" ca="1" si="45"/>
        <v>0</v>
      </c>
      <c r="F59" s="18">
        <f t="shared" ca="1" si="45"/>
        <v>0</v>
      </c>
      <c r="G59" s="18">
        <f t="shared" ca="1" si="45"/>
        <v>0</v>
      </c>
      <c r="H59" s="18">
        <f t="shared" ca="1" si="45"/>
        <v>0</v>
      </c>
      <c r="I59" s="18">
        <f t="shared" ca="1" si="45"/>
        <v>0</v>
      </c>
      <c r="J59" s="18">
        <f t="shared" ca="1" si="45"/>
        <v>0</v>
      </c>
      <c r="K59" s="18">
        <f t="shared" ca="1" si="45"/>
        <v>0</v>
      </c>
      <c r="L59" s="18">
        <f t="shared" ca="1" si="45"/>
        <v>0</v>
      </c>
      <c r="M59" s="18">
        <f t="shared" ca="1" si="45"/>
        <v>0</v>
      </c>
      <c r="N59" s="18">
        <f t="shared" ca="1" si="45"/>
        <v>0</v>
      </c>
      <c r="O59" s="18">
        <f t="shared" ca="1" si="45"/>
        <v>0</v>
      </c>
      <c r="P59" s="18">
        <f t="shared" ca="1" si="45"/>
        <v>0</v>
      </c>
      <c r="Q59" s="18">
        <f t="shared" ca="1" si="45"/>
        <v>0</v>
      </c>
      <c r="R59" s="18">
        <f t="shared" ca="1" si="45"/>
        <v>0</v>
      </c>
      <c r="S59" s="18">
        <f t="shared" ca="1" si="45"/>
        <v>0</v>
      </c>
      <c r="T59" s="18">
        <f t="shared" ca="1" si="1"/>
        <v>0</v>
      </c>
      <c r="U59" s="18">
        <f t="shared" ca="1" si="46"/>
        <v>0</v>
      </c>
      <c r="V59" s="18">
        <f t="shared" ca="1" si="46"/>
        <v>0</v>
      </c>
      <c r="W59" s="18">
        <f t="shared" ca="1" si="46"/>
        <v>0</v>
      </c>
      <c r="X59" s="18">
        <f t="shared" ca="1" si="46"/>
        <v>0</v>
      </c>
      <c r="Y59" s="18">
        <f t="shared" ca="1" si="46"/>
        <v>0</v>
      </c>
      <c r="Z59" s="18">
        <f t="shared" ca="1" si="46"/>
        <v>0</v>
      </c>
      <c r="AA59" s="18">
        <f t="shared" ca="1" si="46"/>
        <v>0</v>
      </c>
      <c r="AB59" s="18">
        <f t="shared" ca="1" si="46"/>
        <v>0</v>
      </c>
      <c r="AC59" s="18">
        <f t="shared" ca="1" si="46"/>
        <v>0</v>
      </c>
      <c r="AD59" s="18">
        <f t="shared" ca="1" si="46"/>
        <v>0</v>
      </c>
      <c r="AE59" s="18">
        <f t="shared" ca="1" si="46"/>
        <v>0</v>
      </c>
      <c r="AF59" s="18">
        <f t="shared" ca="1" si="46"/>
        <v>0</v>
      </c>
      <c r="AG59" s="18">
        <f t="shared" ca="1" si="46"/>
        <v>0</v>
      </c>
      <c r="AH59" s="18">
        <f t="shared" ca="1" si="46"/>
        <v>0</v>
      </c>
      <c r="AI59" s="18">
        <f t="shared" ca="1" si="46"/>
        <v>0</v>
      </c>
      <c r="AJ59" s="18">
        <f t="shared" ca="1" si="46"/>
        <v>0</v>
      </c>
      <c r="AK59" s="18">
        <f t="shared" ca="1" si="43"/>
        <v>0</v>
      </c>
      <c r="AL59" s="18">
        <f t="shared" ca="1" si="43"/>
        <v>0</v>
      </c>
      <c r="AM59" s="18">
        <f t="shared" ca="1" si="43"/>
        <v>0</v>
      </c>
      <c r="AN59" s="18">
        <f t="shared" ca="1" si="43"/>
        <v>0</v>
      </c>
      <c r="AO59" s="18">
        <f t="shared" ca="1" si="43"/>
        <v>0</v>
      </c>
      <c r="AP59" s="18">
        <f t="shared" ca="1" si="43"/>
        <v>0</v>
      </c>
      <c r="AQ59" s="18">
        <f t="shared" ca="1" si="43"/>
        <v>0</v>
      </c>
      <c r="AR59" s="18">
        <f t="shared" ca="1" si="43"/>
        <v>0</v>
      </c>
      <c r="AS59" s="18">
        <f t="shared" ca="1" si="43"/>
        <v>0</v>
      </c>
      <c r="AT59" s="18">
        <f t="shared" ca="1" si="43"/>
        <v>0</v>
      </c>
      <c r="AU59" s="18">
        <f t="shared" ca="1" si="43"/>
        <v>0</v>
      </c>
      <c r="AV59" s="18">
        <f t="shared" ca="1" si="43"/>
        <v>0</v>
      </c>
      <c r="AW59" s="18">
        <f t="shared" ca="1" si="43"/>
        <v>0</v>
      </c>
      <c r="AX59" s="18">
        <f t="shared" ca="1" si="43"/>
        <v>0</v>
      </c>
      <c r="AY59" s="18">
        <f t="shared" ca="1" si="44"/>
        <v>0</v>
      </c>
      <c r="AZ59" s="18">
        <f t="shared" ca="1" si="44"/>
        <v>0</v>
      </c>
      <c r="BA59" s="18">
        <f t="shared" ca="1" si="44"/>
        <v>0</v>
      </c>
      <c r="BB59" s="18">
        <f t="shared" ca="1" si="44"/>
        <v>0</v>
      </c>
      <c r="BC59" s="18">
        <f t="shared" ca="1" si="44"/>
        <v>0</v>
      </c>
      <c r="BD59" s="18">
        <f t="shared" ca="1" si="44"/>
        <v>133767.09</v>
      </c>
      <c r="BE59" s="18">
        <f t="shared" ca="1" si="44"/>
        <v>0</v>
      </c>
      <c r="BF59" s="18">
        <f t="shared" ca="1" si="44"/>
        <v>0</v>
      </c>
      <c r="BG59" s="18">
        <f t="shared" ca="1" si="44"/>
        <v>0</v>
      </c>
      <c r="BH59" s="18">
        <f t="shared" ca="1" si="44"/>
        <v>0</v>
      </c>
      <c r="BI59" s="18">
        <f t="shared" ca="1" si="44"/>
        <v>0</v>
      </c>
      <c r="BJ59" s="18">
        <f t="shared" ca="1" si="44"/>
        <v>0</v>
      </c>
      <c r="BK59" s="18">
        <f t="shared" ca="1" si="44"/>
        <v>0</v>
      </c>
      <c r="BL59" s="18">
        <f t="shared" ca="1" si="44"/>
        <v>0</v>
      </c>
      <c r="BM59" s="18">
        <f t="shared" ca="1" si="44"/>
        <v>0</v>
      </c>
      <c r="BN59" s="18">
        <f t="shared" ca="1" si="44"/>
        <v>0</v>
      </c>
      <c r="BO59" s="18">
        <f t="shared" ca="1" si="47"/>
        <v>0</v>
      </c>
      <c r="BP59" s="18">
        <f t="shared" ca="1" si="47"/>
        <v>0</v>
      </c>
      <c r="BQ59" s="18">
        <f t="shared" ca="1" si="47"/>
        <v>0</v>
      </c>
      <c r="BR59" s="18">
        <f t="shared" ca="1" si="47"/>
        <v>0</v>
      </c>
      <c r="BS59" s="18">
        <f t="shared" ca="1" si="47"/>
        <v>0</v>
      </c>
      <c r="BT59" s="18">
        <f t="shared" ca="1" si="47"/>
        <v>0</v>
      </c>
      <c r="BU59" s="18">
        <f t="shared" ca="1" si="47"/>
        <v>0</v>
      </c>
      <c r="BV59" s="18">
        <f t="shared" ca="1" si="47"/>
        <v>0</v>
      </c>
      <c r="BW59" s="18">
        <f t="shared" ca="1" si="47"/>
        <v>0</v>
      </c>
      <c r="BX59" s="18">
        <f t="shared" ca="1" si="47"/>
        <v>0</v>
      </c>
      <c r="BY59" s="18">
        <f t="shared" ca="1" si="47"/>
        <v>0</v>
      </c>
      <c r="BZ59" s="18">
        <f t="shared" ca="1" si="47"/>
        <v>0</v>
      </c>
      <c r="CA59" s="18">
        <f t="shared" ca="1" si="47"/>
        <v>0</v>
      </c>
      <c r="CB59" s="18">
        <f t="shared" ca="1" si="47"/>
        <v>0</v>
      </c>
      <c r="CC59" s="18">
        <f t="shared" ca="1" si="48"/>
        <v>0</v>
      </c>
      <c r="CD59" s="18">
        <f t="shared" ca="1" si="48"/>
        <v>0</v>
      </c>
      <c r="CE59" s="18">
        <f t="shared" ca="1" si="48"/>
        <v>0</v>
      </c>
      <c r="CF59" s="18">
        <f t="shared" ca="1" si="48"/>
        <v>0</v>
      </c>
      <c r="CG59" s="18">
        <f t="shared" ca="1" si="48"/>
        <v>0</v>
      </c>
      <c r="CH59" s="18">
        <f t="shared" ca="1" si="48"/>
        <v>0</v>
      </c>
      <c r="CI59" s="19">
        <f t="shared" ca="1" si="24"/>
        <v>0</v>
      </c>
      <c r="CJ59" s="18">
        <f t="shared" ca="1" si="39"/>
        <v>0</v>
      </c>
      <c r="CK59" s="18">
        <f t="shared" ca="1" si="39"/>
        <v>0</v>
      </c>
      <c r="CL59" s="19">
        <f t="shared" ca="1" si="25"/>
        <v>0</v>
      </c>
      <c r="CM59" s="18">
        <f t="shared" ca="1" si="40"/>
        <v>0</v>
      </c>
      <c r="CN59" s="18">
        <f t="shared" ca="1" si="40"/>
        <v>0</v>
      </c>
      <c r="CO59" s="19">
        <f t="shared" ca="1" si="26"/>
        <v>0</v>
      </c>
      <c r="CP59" s="18">
        <f t="shared" ca="1" si="49"/>
        <v>0</v>
      </c>
      <c r="CQ59" s="18">
        <f t="shared" ca="1" si="49"/>
        <v>0</v>
      </c>
      <c r="CR59" s="18">
        <f t="shared" ca="1" si="49"/>
        <v>0</v>
      </c>
      <c r="CS59" s="18">
        <f t="shared" ca="1" si="49"/>
        <v>0</v>
      </c>
      <c r="CT59" s="18">
        <f t="shared" ca="1" si="49"/>
        <v>0</v>
      </c>
      <c r="CU59" s="19">
        <f t="shared" ca="1" si="38"/>
        <v>133767.09</v>
      </c>
    </row>
    <row r="60" spans="1:99" ht="12.75" customHeight="1">
      <c r="A60" s="57" t="s">
        <v>254</v>
      </c>
      <c r="B60" s="17">
        <v>2007</v>
      </c>
      <c r="C60" s="58" t="s">
        <v>247</v>
      </c>
      <c r="D60" s="19">
        <f t="shared" ca="1" si="23"/>
        <v>0</v>
      </c>
      <c r="E60" s="18">
        <f t="shared" ca="1" si="45"/>
        <v>0</v>
      </c>
      <c r="F60" s="18">
        <f t="shared" ca="1" si="45"/>
        <v>0</v>
      </c>
      <c r="G60" s="18">
        <f t="shared" ca="1" si="45"/>
        <v>0</v>
      </c>
      <c r="H60" s="18">
        <f t="shared" ca="1" si="45"/>
        <v>0</v>
      </c>
      <c r="I60" s="18">
        <f t="shared" ca="1" si="45"/>
        <v>0</v>
      </c>
      <c r="J60" s="18">
        <f t="shared" ca="1" si="45"/>
        <v>0</v>
      </c>
      <c r="K60" s="18">
        <f t="shared" ca="1" si="45"/>
        <v>0</v>
      </c>
      <c r="L60" s="18">
        <f t="shared" ca="1" si="45"/>
        <v>0</v>
      </c>
      <c r="M60" s="18">
        <f t="shared" ca="1" si="45"/>
        <v>0</v>
      </c>
      <c r="N60" s="18">
        <f t="shared" ca="1" si="45"/>
        <v>0</v>
      </c>
      <c r="O60" s="18">
        <f t="shared" ca="1" si="45"/>
        <v>0</v>
      </c>
      <c r="P60" s="18">
        <f t="shared" ca="1" si="45"/>
        <v>0</v>
      </c>
      <c r="Q60" s="18">
        <f t="shared" ca="1" si="45"/>
        <v>0</v>
      </c>
      <c r="R60" s="18">
        <f t="shared" ca="1" si="45"/>
        <v>0</v>
      </c>
      <c r="S60" s="18">
        <f t="shared" ca="1" si="45"/>
        <v>0</v>
      </c>
      <c r="T60" s="18">
        <f t="shared" ca="1" si="1"/>
        <v>0</v>
      </c>
      <c r="U60" s="18">
        <f t="shared" ca="1" si="46"/>
        <v>0</v>
      </c>
      <c r="V60" s="18">
        <f t="shared" ca="1" si="46"/>
        <v>0</v>
      </c>
      <c r="W60" s="18">
        <f t="shared" ca="1" si="46"/>
        <v>0</v>
      </c>
      <c r="X60" s="18">
        <f t="shared" ca="1" si="46"/>
        <v>0</v>
      </c>
      <c r="Y60" s="18">
        <f t="shared" ca="1" si="46"/>
        <v>0</v>
      </c>
      <c r="Z60" s="18">
        <f t="shared" ca="1" si="46"/>
        <v>0</v>
      </c>
      <c r="AA60" s="18">
        <f t="shared" ca="1" si="46"/>
        <v>0</v>
      </c>
      <c r="AB60" s="18">
        <f t="shared" ca="1" si="46"/>
        <v>0</v>
      </c>
      <c r="AC60" s="18">
        <f t="shared" ca="1" si="46"/>
        <v>0</v>
      </c>
      <c r="AD60" s="18">
        <f t="shared" ca="1" si="46"/>
        <v>0</v>
      </c>
      <c r="AE60" s="18">
        <f t="shared" ca="1" si="46"/>
        <v>0</v>
      </c>
      <c r="AF60" s="18">
        <f t="shared" ca="1" si="46"/>
        <v>0</v>
      </c>
      <c r="AG60" s="18">
        <f t="shared" ca="1" si="46"/>
        <v>0</v>
      </c>
      <c r="AH60" s="18">
        <f t="shared" ca="1" si="46"/>
        <v>0</v>
      </c>
      <c r="AI60" s="18">
        <f t="shared" ca="1" si="46"/>
        <v>0</v>
      </c>
      <c r="AJ60" s="18">
        <f t="shared" ca="1" si="46"/>
        <v>0</v>
      </c>
      <c r="AK60" s="18">
        <f t="shared" ca="1" si="43"/>
        <v>0</v>
      </c>
      <c r="AL60" s="18">
        <f t="shared" ca="1" si="43"/>
        <v>0</v>
      </c>
      <c r="AM60" s="18">
        <f t="shared" ca="1" si="43"/>
        <v>0</v>
      </c>
      <c r="AN60" s="18">
        <f t="shared" ca="1" si="43"/>
        <v>0</v>
      </c>
      <c r="AO60" s="18">
        <f t="shared" ca="1" si="43"/>
        <v>0</v>
      </c>
      <c r="AP60" s="18">
        <f t="shared" ca="1" si="43"/>
        <v>0</v>
      </c>
      <c r="AQ60" s="18">
        <f t="shared" ca="1" si="43"/>
        <v>0</v>
      </c>
      <c r="AR60" s="18">
        <f t="shared" ca="1" si="43"/>
        <v>0</v>
      </c>
      <c r="AS60" s="18">
        <f t="shared" ca="1" si="43"/>
        <v>0</v>
      </c>
      <c r="AT60" s="18">
        <f t="shared" ca="1" si="43"/>
        <v>0</v>
      </c>
      <c r="AU60" s="18">
        <f t="shared" ca="1" si="43"/>
        <v>0</v>
      </c>
      <c r="AV60" s="18">
        <f t="shared" ca="1" si="43"/>
        <v>0</v>
      </c>
      <c r="AW60" s="18">
        <f t="shared" ca="1" si="43"/>
        <v>0</v>
      </c>
      <c r="AX60" s="18">
        <f t="shared" ca="1" si="43"/>
        <v>0</v>
      </c>
      <c r="AY60" s="18">
        <f t="shared" ca="1" si="44"/>
        <v>0</v>
      </c>
      <c r="AZ60" s="18">
        <f t="shared" ca="1" si="44"/>
        <v>0</v>
      </c>
      <c r="BA60" s="18">
        <f t="shared" ca="1" si="44"/>
        <v>0</v>
      </c>
      <c r="BB60" s="18">
        <f t="shared" ca="1" si="44"/>
        <v>0</v>
      </c>
      <c r="BC60" s="18">
        <f t="shared" ca="1" si="44"/>
        <v>0</v>
      </c>
      <c r="BD60" s="18">
        <f t="shared" ca="1" si="44"/>
        <v>188849.22000000003</v>
      </c>
      <c r="BE60" s="18">
        <f t="shared" ca="1" si="44"/>
        <v>34907.42</v>
      </c>
      <c r="BF60" s="18">
        <f t="shared" ca="1" si="44"/>
        <v>0</v>
      </c>
      <c r="BG60" s="18">
        <f t="shared" ca="1" si="44"/>
        <v>0</v>
      </c>
      <c r="BH60" s="18">
        <f t="shared" ca="1" si="44"/>
        <v>0</v>
      </c>
      <c r="BI60" s="18">
        <f t="shared" ca="1" si="44"/>
        <v>0</v>
      </c>
      <c r="BJ60" s="18">
        <f t="shared" ca="1" si="44"/>
        <v>0</v>
      </c>
      <c r="BK60" s="18">
        <f t="shared" ca="1" si="44"/>
        <v>0</v>
      </c>
      <c r="BL60" s="18">
        <f t="shared" ca="1" si="44"/>
        <v>0</v>
      </c>
      <c r="BM60" s="18">
        <f t="shared" ca="1" si="44"/>
        <v>0</v>
      </c>
      <c r="BN60" s="18">
        <f t="shared" ca="1" si="44"/>
        <v>0</v>
      </c>
      <c r="BO60" s="18">
        <f t="shared" ca="1" si="47"/>
        <v>0</v>
      </c>
      <c r="BP60" s="18">
        <f t="shared" ca="1" si="47"/>
        <v>0</v>
      </c>
      <c r="BQ60" s="18">
        <f t="shared" ca="1" si="47"/>
        <v>0</v>
      </c>
      <c r="BR60" s="18">
        <f t="shared" ca="1" si="47"/>
        <v>0</v>
      </c>
      <c r="BS60" s="18">
        <f t="shared" ca="1" si="47"/>
        <v>0</v>
      </c>
      <c r="BT60" s="18">
        <f t="shared" ca="1" si="47"/>
        <v>0</v>
      </c>
      <c r="BU60" s="18">
        <f t="shared" ca="1" si="47"/>
        <v>0</v>
      </c>
      <c r="BV60" s="18">
        <f t="shared" ca="1" si="47"/>
        <v>0</v>
      </c>
      <c r="BW60" s="18">
        <f t="shared" ca="1" si="47"/>
        <v>0</v>
      </c>
      <c r="BX60" s="18">
        <f t="shared" ca="1" si="47"/>
        <v>0</v>
      </c>
      <c r="BY60" s="18">
        <f t="shared" ca="1" si="47"/>
        <v>0</v>
      </c>
      <c r="BZ60" s="18">
        <f t="shared" ca="1" si="47"/>
        <v>0</v>
      </c>
      <c r="CA60" s="18">
        <f t="shared" ca="1" si="47"/>
        <v>0</v>
      </c>
      <c r="CB60" s="18">
        <f t="shared" ca="1" si="47"/>
        <v>0</v>
      </c>
      <c r="CC60" s="18">
        <f t="shared" ca="1" si="48"/>
        <v>0</v>
      </c>
      <c r="CD60" s="18">
        <f t="shared" ca="1" si="48"/>
        <v>0</v>
      </c>
      <c r="CE60" s="18">
        <f t="shared" ca="1" si="48"/>
        <v>0</v>
      </c>
      <c r="CF60" s="18">
        <f t="shared" ca="1" si="48"/>
        <v>0</v>
      </c>
      <c r="CG60" s="18">
        <f t="shared" ca="1" si="48"/>
        <v>0</v>
      </c>
      <c r="CH60" s="18">
        <f t="shared" ca="1" si="48"/>
        <v>0</v>
      </c>
      <c r="CI60" s="19">
        <f t="shared" ca="1" si="24"/>
        <v>0</v>
      </c>
      <c r="CJ60" s="18">
        <f t="shared" ca="1" si="39"/>
        <v>0</v>
      </c>
      <c r="CK60" s="18">
        <f t="shared" ca="1" si="39"/>
        <v>0</v>
      </c>
      <c r="CL60" s="19">
        <f t="shared" ca="1" si="25"/>
        <v>0</v>
      </c>
      <c r="CM60" s="18">
        <f t="shared" ca="1" si="40"/>
        <v>0</v>
      </c>
      <c r="CN60" s="18">
        <f t="shared" ca="1" si="40"/>
        <v>0</v>
      </c>
      <c r="CO60" s="19">
        <f t="shared" ca="1" si="26"/>
        <v>0</v>
      </c>
      <c r="CP60" s="18">
        <f t="shared" ca="1" si="49"/>
        <v>0</v>
      </c>
      <c r="CQ60" s="18">
        <f t="shared" ca="1" si="49"/>
        <v>0</v>
      </c>
      <c r="CR60" s="18">
        <f t="shared" ca="1" si="49"/>
        <v>0</v>
      </c>
      <c r="CS60" s="18">
        <f t="shared" ca="1" si="49"/>
        <v>0</v>
      </c>
      <c r="CT60" s="18">
        <f t="shared" ca="1" si="49"/>
        <v>0</v>
      </c>
      <c r="CU60" s="19">
        <f t="shared" ref="CU60" ca="1" si="50">+D60+SUM(H60:CI60)+SUM(CR60:CT60)</f>
        <v>223756.64</v>
      </c>
    </row>
    <row r="61" spans="1:99" ht="12.75" customHeight="1">
      <c r="A61" s="57" t="s">
        <v>256</v>
      </c>
      <c r="B61" s="17">
        <v>2008</v>
      </c>
      <c r="C61" s="58" t="s">
        <v>247</v>
      </c>
      <c r="D61" s="19">
        <f t="shared" ca="1" si="23"/>
        <v>0</v>
      </c>
      <c r="E61" s="18">
        <f t="shared" ca="1" si="45"/>
        <v>0</v>
      </c>
      <c r="F61" s="18">
        <f t="shared" ca="1" si="45"/>
        <v>0</v>
      </c>
      <c r="G61" s="18">
        <f t="shared" ca="1" si="45"/>
        <v>0</v>
      </c>
      <c r="H61" s="18">
        <f t="shared" ca="1" si="45"/>
        <v>0</v>
      </c>
      <c r="I61" s="18">
        <f t="shared" ca="1" si="45"/>
        <v>0</v>
      </c>
      <c r="J61" s="18">
        <f t="shared" ca="1" si="45"/>
        <v>0</v>
      </c>
      <c r="K61" s="18">
        <f t="shared" ca="1" si="45"/>
        <v>0</v>
      </c>
      <c r="L61" s="18">
        <f t="shared" ca="1" si="45"/>
        <v>0</v>
      </c>
      <c r="M61" s="18">
        <f t="shared" ca="1" si="45"/>
        <v>0</v>
      </c>
      <c r="N61" s="18">
        <f t="shared" ca="1" si="45"/>
        <v>0</v>
      </c>
      <c r="O61" s="18">
        <f t="shared" ca="1" si="45"/>
        <v>0</v>
      </c>
      <c r="P61" s="18">
        <f t="shared" ca="1" si="45"/>
        <v>0</v>
      </c>
      <c r="Q61" s="18">
        <f t="shared" ca="1" si="45"/>
        <v>0</v>
      </c>
      <c r="R61" s="18">
        <f t="shared" ca="1" si="45"/>
        <v>0</v>
      </c>
      <c r="S61" s="18">
        <f t="shared" ca="1" si="45"/>
        <v>0</v>
      </c>
      <c r="T61" s="18">
        <f t="shared" ca="1" si="1"/>
        <v>0</v>
      </c>
      <c r="U61" s="18">
        <f t="shared" ca="1" si="46"/>
        <v>0</v>
      </c>
      <c r="V61" s="18">
        <f t="shared" ca="1" si="46"/>
        <v>0</v>
      </c>
      <c r="W61" s="18">
        <f t="shared" ca="1" si="46"/>
        <v>0</v>
      </c>
      <c r="X61" s="18">
        <f t="shared" ca="1" si="46"/>
        <v>0</v>
      </c>
      <c r="Y61" s="18">
        <f t="shared" ca="1" si="46"/>
        <v>0</v>
      </c>
      <c r="Z61" s="18">
        <f t="shared" ca="1" si="46"/>
        <v>0</v>
      </c>
      <c r="AA61" s="18">
        <f t="shared" ca="1" si="46"/>
        <v>0</v>
      </c>
      <c r="AB61" s="18">
        <f t="shared" ca="1" si="46"/>
        <v>0</v>
      </c>
      <c r="AC61" s="18">
        <f t="shared" ca="1" si="46"/>
        <v>0</v>
      </c>
      <c r="AD61" s="18">
        <f t="shared" ca="1" si="46"/>
        <v>0</v>
      </c>
      <c r="AE61" s="18">
        <f t="shared" ca="1" si="46"/>
        <v>0</v>
      </c>
      <c r="AF61" s="18">
        <f t="shared" ca="1" si="46"/>
        <v>0</v>
      </c>
      <c r="AG61" s="18">
        <f t="shared" ca="1" si="46"/>
        <v>0</v>
      </c>
      <c r="AH61" s="18">
        <f t="shared" ca="1" si="46"/>
        <v>0</v>
      </c>
      <c r="AI61" s="18">
        <f t="shared" ca="1" si="46"/>
        <v>0</v>
      </c>
      <c r="AJ61" s="18">
        <f t="shared" ca="1" si="46"/>
        <v>0</v>
      </c>
      <c r="AK61" s="18">
        <f t="shared" ca="1" si="43"/>
        <v>0</v>
      </c>
      <c r="AL61" s="18">
        <f t="shared" ca="1" si="43"/>
        <v>0</v>
      </c>
      <c r="AM61" s="18">
        <f t="shared" ca="1" si="43"/>
        <v>0</v>
      </c>
      <c r="AN61" s="18">
        <f t="shared" ca="1" si="43"/>
        <v>0</v>
      </c>
      <c r="AO61" s="18">
        <f t="shared" ca="1" si="43"/>
        <v>0</v>
      </c>
      <c r="AP61" s="18">
        <f t="shared" ca="1" si="43"/>
        <v>0</v>
      </c>
      <c r="AQ61" s="18">
        <f t="shared" ca="1" si="43"/>
        <v>0</v>
      </c>
      <c r="AR61" s="18">
        <f t="shared" ca="1" si="43"/>
        <v>0</v>
      </c>
      <c r="AS61" s="18">
        <f t="shared" ca="1" si="43"/>
        <v>0</v>
      </c>
      <c r="AT61" s="18">
        <f t="shared" ca="1" si="43"/>
        <v>0</v>
      </c>
      <c r="AU61" s="18">
        <f t="shared" ca="1" si="43"/>
        <v>0</v>
      </c>
      <c r="AV61" s="18">
        <f t="shared" ca="1" si="43"/>
        <v>0</v>
      </c>
      <c r="AW61" s="18">
        <f t="shared" ca="1" si="43"/>
        <v>0</v>
      </c>
      <c r="AX61" s="18">
        <f t="shared" ca="1" si="43"/>
        <v>0</v>
      </c>
      <c r="AY61" s="18">
        <f t="shared" ca="1" si="44"/>
        <v>0</v>
      </c>
      <c r="AZ61" s="18">
        <f t="shared" ca="1" si="44"/>
        <v>0</v>
      </c>
      <c r="BA61" s="18">
        <f t="shared" ca="1" si="44"/>
        <v>0</v>
      </c>
      <c r="BB61" s="18">
        <f t="shared" ca="1" si="44"/>
        <v>0</v>
      </c>
      <c r="BC61" s="18">
        <f t="shared" ca="1" si="44"/>
        <v>0</v>
      </c>
      <c r="BD61" s="18">
        <f t="shared" ca="1" si="44"/>
        <v>0</v>
      </c>
      <c r="BE61" s="18">
        <f t="shared" ca="1" si="44"/>
        <v>0</v>
      </c>
      <c r="BF61" s="18">
        <f t="shared" ca="1" si="44"/>
        <v>0</v>
      </c>
      <c r="BG61" s="18">
        <f t="shared" ca="1" si="44"/>
        <v>0</v>
      </c>
      <c r="BH61" s="18">
        <f t="shared" ca="1" si="44"/>
        <v>0</v>
      </c>
      <c r="BI61" s="18">
        <f t="shared" ca="1" si="44"/>
        <v>0</v>
      </c>
      <c r="BJ61" s="18">
        <f t="shared" ca="1" si="44"/>
        <v>0</v>
      </c>
      <c r="BK61" s="18">
        <f t="shared" ca="1" si="44"/>
        <v>0</v>
      </c>
      <c r="BL61" s="18">
        <f t="shared" ca="1" si="44"/>
        <v>0</v>
      </c>
      <c r="BM61" s="18">
        <f t="shared" ca="1" si="44"/>
        <v>0</v>
      </c>
      <c r="BN61" s="18">
        <f t="shared" ca="1" si="44"/>
        <v>0</v>
      </c>
      <c r="BO61" s="18">
        <f t="shared" ca="1" si="47"/>
        <v>0</v>
      </c>
      <c r="BP61" s="18">
        <f t="shared" ca="1" si="47"/>
        <v>0</v>
      </c>
      <c r="BQ61" s="18">
        <f t="shared" ca="1" si="47"/>
        <v>0</v>
      </c>
      <c r="BR61" s="18">
        <f t="shared" ca="1" si="47"/>
        <v>0</v>
      </c>
      <c r="BS61" s="18">
        <f t="shared" ca="1" si="47"/>
        <v>0</v>
      </c>
      <c r="BT61" s="18">
        <f t="shared" ca="1" si="47"/>
        <v>0</v>
      </c>
      <c r="BU61" s="18">
        <f t="shared" ca="1" si="47"/>
        <v>0</v>
      </c>
      <c r="BV61" s="18">
        <f t="shared" ca="1" si="47"/>
        <v>0</v>
      </c>
      <c r="BW61" s="18">
        <f t="shared" ca="1" si="47"/>
        <v>0</v>
      </c>
      <c r="BX61" s="18">
        <f t="shared" ca="1" si="47"/>
        <v>0</v>
      </c>
      <c r="BY61" s="18">
        <f t="shared" ca="1" si="47"/>
        <v>0</v>
      </c>
      <c r="BZ61" s="18">
        <f t="shared" ca="1" si="47"/>
        <v>0</v>
      </c>
      <c r="CA61" s="18">
        <f t="shared" ca="1" si="47"/>
        <v>0</v>
      </c>
      <c r="CB61" s="18">
        <f t="shared" ca="1" si="47"/>
        <v>0</v>
      </c>
      <c r="CC61" s="18">
        <f t="shared" ca="1" si="48"/>
        <v>0</v>
      </c>
      <c r="CD61" s="18">
        <f t="shared" ca="1" si="48"/>
        <v>0</v>
      </c>
      <c r="CE61" s="18">
        <f t="shared" ca="1" si="48"/>
        <v>0</v>
      </c>
      <c r="CF61" s="18">
        <f t="shared" ca="1" si="48"/>
        <v>0</v>
      </c>
      <c r="CG61" s="18">
        <f t="shared" ca="1" si="48"/>
        <v>0</v>
      </c>
      <c r="CH61" s="18">
        <f t="shared" ca="1" si="48"/>
        <v>0</v>
      </c>
      <c r="CI61" s="19">
        <f t="shared" ca="1" si="24"/>
        <v>0</v>
      </c>
      <c r="CJ61" s="18">
        <f t="shared" ca="1" si="39"/>
        <v>0</v>
      </c>
      <c r="CK61" s="18">
        <f t="shared" ca="1" si="39"/>
        <v>0</v>
      </c>
      <c r="CL61" s="19">
        <f t="shared" ca="1" si="25"/>
        <v>0</v>
      </c>
      <c r="CM61" s="18">
        <f t="shared" ca="1" si="40"/>
        <v>0</v>
      </c>
      <c r="CN61" s="18">
        <f t="shared" ca="1" si="40"/>
        <v>0</v>
      </c>
      <c r="CO61" s="19">
        <f t="shared" ca="1" si="26"/>
        <v>0</v>
      </c>
      <c r="CP61" s="18">
        <f t="shared" ca="1" si="49"/>
        <v>0</v>
      </c>
      <c r="CQ61" s="18">
        <f t="shared" ca="1" si="49"/>
        <v>0</v>
      </c>
      <c r="CR61" s="18">
        <f t="shared" ca="1" si="49"/>
        <v>0</v>
      </c>
      <c r="CS61" s="18">
        <f t="shared" ca="1" si="49"/>
        <v>0</v>
      </c>
      <c r="CT61" s="18">
        <f t="shared" ca="1" si="49"/>
        <v>0</v>
      </c>
      <c r="CU61" s="19">
        <f t="shared" ref="CU61:CU76" ca="1" si="51">+D61+SUM(H61:CI61)+SUM(CR61:CT61)</f>
        <v>0</v>
      </c>
    </row>
    <row r="62" spans="1:99" ht="12.75" customHeight="1">
      <c r="A62" s="57" t="s">
        <v>258</v>
      </c>
      <c r="B62" s="17">
        <v>3001</v>
      </c>
      <c r="C62" s="58" t="s">
        <v>252</v>
      </c>
      <c r="D62" s="19">
        <f t="shared" ca="1" si="23"/>
        <v>0</v>
      </c>
      <c r="E62" s="18">
        <f t="shared" ca="1" si="45"/>
        <v>0</v>
      </c>
      <c r="F62" s="18">
        <f t="shared" ca="1" si="45"/>
        <v>0</v>
      </c>
      <c r="G62" s="18">
        <f t="shared" ca="1" si="45"/>
        <v>0</v>
      </c>
      <c r="H62" s="18">
        <f t="shared" ca="1" si="45"/>
        <v>0</v>
      </c>
      <c r="I62" s="18">
        <f t="shared" ca="1" si="45"/>
        <v>0</v>
      </c>
      <c r="J62" s="18">
        <f t="shared" ca="1" si="45"/>
        <v>0</v>
      </c>
      <c r="K62" s="18">
        <f t="shared" ca="1" si="45"/>
        <v>0</v>
      </c>
      <c r="L62" s="18">
        <f t="shared" ca="1" si="45"/>
        <v>0</v>
      </c>
      <c r="M62" s="18">
        <f t="shared" ca="1" si="45"/>
        <v>0</v>
      </c>
      <c r="N62" s="18">
        <f t="shared" ca="1" si="45"/>
        <v>0</v>
      </c>
      <c r="O62" s="18">
        <f t="shared" ca="1" si="45"/>
        <v>0</v>
      </c>
      <c r="P62" s="18">
        <f t="shared" ca="1" si="45"/>
        <v>0</v>
      </c>
      <c r="Q62" s="18">
        <f t="shared" ca="1" si="45"/>
        <v>0</v>
      </c>
      <c r="R62" s="18">
        <f t="shared" ca="1" si="45"/>
        <v>0</v>
      </c>
      <c r="S62" s="18">
        <f t="shared" ca="1" si="45"/>
        <v>0</v>
      </c>
      <c r="T62" s="18">
        <f t="shared" ca="1" si="1"/>
        <v>0</v>
      </c>
      <c r="U62" s="18">
        <f t="shared" ca="1" si="46"/>
        <v>0</v>
      </c>
      <c r="V62" s="18">
        <f t="shared" ca="1" si="46"/>
        <v>0</v>
      </c>
      <c r="W62" s="18">
        <f t="shared" ca="1" si="46"/>
        <v>0</v>
      </c>
      <c r="X62" s="18">
        <f t="shared" ca="1" si="46"/>
        <v>0</v>
      </c>
      <c r="Y62" s="18">
        <f t="shared" ca="1" si="46"/>
        <v>0</v>
      </c>
      <c r="Z62" s="18">
        <f t="shared" ca="1" si="46"/>
        <v>0</v>
      </c>
      <c r="AA62" s="18">
        <f t="shared" ca="1" si="46"/>
        <v>0</v>
      </c>
      <c r="AB62" s="18">
        <f t="shared" ca="1" si="46"/>
        <v>0</v>
      </c>
      <c r="AC62" s="18">
        <f t="shared" ca="1" si="46"/>
        <v>0</v>
      </c>
      <c r="AD62" s="18">
        <f t="shared" ca="1" si="46"/>
        <v>0</v>
      </c>
      <c r="AE62" s="18">
        <f t="shared" ca="1" si="46"/>
        <v>0</v>
      </c>
      <c r="AF62" s="18">
        <f t="shared" ca="1" si="46"/>
        <v>0</v>
      </c>
      <c r="AG62" s="18">
        <f t="shared" ca="1" si="46"/>
        <v>0</v>
      </c>
      <c r="AH62" s="18">
        <f t="shared" ca="1" si="46"/>
        <v>0</v>
      </c>
      <c r="AI62" s="18">
        <f t="shared" ca="1" si="46"/>
        <v>0</v>
      </c>
      <c r="AJ62" s="18">
        <f t="shared" ca="1" si="46"/>
        <v>0</v>
      </c>
      <c r="AK62" s="18">
        <f t="shared" ca="1" si="43"/>
        <v>0</v>
      </c>
      <c r="AL62" s="18">
        <f t="shared" ca="1" si="43"/>
        <v>0</v>
      </c>
      <c r="AM62" s="18">
        <f t="shared" ca="1" si="43"/>
        <v>0</v>
      </c>
      <c r="AN62" s="18">
        <f t="shared" ca="1" si="43"/>
        <v>0</v>
      </c>
      <c r="AO62" s="18">
        <f t="shared" ca="1" si="43"/>
        <v>0</v>
      </c>
      <c r="AP62" s="18">
        <f t="shared" ca="1" si="43"/>
        <v>0</v>
      </c>
      <c r="AQ62" s="18">
        <f t="shared" ca="1" si="43"/>
        <v>0</v>
      </c>
      <c r="AR62" s="18">
        <f t="shared" ca="1" si="43"/>
        <v>0</v>
      </c>
      <c r="AS62" s="18">
        <f t="shared" ca="1" si="43"/>
        <v>0</v>
      </c>
      <c r="AT62" s="18">
        <f t="shared" ca="1" si="43"/>
        <v>0</v>
      </c>
      <c r="AU62" s="18">
        <f t="shared" ca="1" si="43"/>
        <v>0</v>
      </c>
      <c r="AV62" s="18">
        <f t="shared" ca="1" si="43"/>
        <v>0</v>
      </c>
      <c r="AW62" s="18">
        <f t="shared" ca="1" si="43"/>
        <v>0</v>
      </c>
      <c r="AX62" s="18">
        <f t="shared" ca="1" si="43"/>
        <v>0</v>
      </c>
      <c r="AY62" s="18">
        <f t="shared" ca="1" si="44"/>
        <v>0</v>
      </c>
      <c r="AZ62" s="18">
        <f t="shared" ca="1" si="44"/>
        <v>0</v>
      </c>
      <c r="BA62" s="18">
        <f t="shared" ca="1" si="44"/>
        <v>0</v>
      </c>
      <c r="BB62" s="18">
        <f t="shared" ca="1" si="44"/>
        <v>0</v>
      </c>
      <c r="BC62" s="18">
        <f t="shared" ca="1" si="44"/>
        <v>0</v>
      </c>
      <c r="BD62" s="18">
        <f t="shared" ca="1" si="44"/>
        <v>0</v>
      </c>
      <c r="BE62" s="18">
        <f t="shared" ca="1" si="44"/>
        <v>0</v>
      </c>
      <c r="BF62" s="18">
        <f t="shared" ca="1" si="44"/>
        <v>0</v>
      </c>
      <c r="BG62" s="18">
        <f t="shared" ca="1" si="44"/>
        <v>0</v>
      </c>
      <c r="BH62" s="18">
        <f t="shared" ca="1" si="44"/>
        <v>0</v>
      </c>
      <c r="BI62" s="18">
        <f t="shared" ca="1" si="44"/>
        <v>0</v>
      </c>
      <c r="BJ62" s="18">
        <f t="shared" ca="1" si="44"/>
        <v>0</v>
      </c>
      <c r="BK62" s="18">
        <f t="shared" ca="1" si="44"/>
        <v>0</v>
      </c>
      <c r="BL62" s="18">
        <f t="shared" ca="1" si="44"/>
        <v>0</v>
      </c>
      <c r="BM62" s="18">
        <f t="shared" ca="1" si="44"/>
        <v>0</v>
      </c>
      <c r="BN62" s="18">
        <f t="shared" ca="1" si="44"/>
        <v>0</v>
      </c>
      <c r="BO62" s="18">
        <f t="shared" ca="1" si="47"/>
        <v>0</v>
      </c>
      <c r="BP62" s="18">
        <f t="shared" ca="1" si="47"/>
        <v>0</v>
      </c>
      <c r="BQ62" s="18">
        <f t="shared" ca="1" si="47"/>
        <v>0</v>
      </c>
      <c r="BR62" s="18">
        <f t="shared" ca="1" si="47"/>
        <v>0</v>
      </c>
      <c r="BS62" s="18">
        <f t="shared" ca="1" si="47"/>
        <v>0</v>
      </c>
      <c r="BT62" s="18">
        <f t="shared" ca="1" si="47"/>
        <v>0</v>
      </c>
      <c r="BU62" s="18">
        <f t="shared" ca="1" si="47"/>
        <v>0</v>
      </c>
      <c r="BV62" s="18">
        <f t="shared" ca="1" si="47"/>
        <v>0</v>
      </c>
      <c r="BW62" s="18">
        <f t="shared" ca="1" si="47"/>
        <v>0</v>
      </c>
      <c r="BX62" s="18">
        <f t="shared" ca="1" si="47"/>
        <v>0</v>
      </c>
      <c r="BY62" s="18">
        <f t="shared" ca="1" si="47"/>
        <v>0</v>
      </c>
      <c r="BZ62" s="18">
        <f t="shared" ca="1" si="47"/>
        <v>0</v>
      </c>
      <c r="CA62" s="18">
        <f t="shared" ca="1" si="47"/>
        <v>0</v>
      </c>
      <c r="CB62" s="18">
        <f t="shared" ca="1" si="47"/>
        <v>0</v>
      </c>
      <c r="CC62" s="18">
        <f t="shared" ca="1" si="48"/>
        <v>0</v>
      </c>
      <c r="CD62" s="18">
        <f t="shared" ca="1" si="48"/>
        <v>0</v>
      </c>
      <c r="CE62" s="18">
        <f t="shared" ca="1" si="48"/>
        <v>0</v>
      </c>
      <c r="CF62" s="18">
        <f t="shared" ca="1" si="48"/>
        <v>0</v>
      </c>
      <c r="CG62" s="18">
        <f t="shared" ca="1" si="48"/>
        <v>0</v>
      </c>
      <c r="CH62" s="18">
        <f t="shared" ca="1" si="48"/>
        <v>0</v>
      </c>
      <c r="CI62" s="19">
        <f t="shared" ca="1" si="24"/>
        <v>526663.66949999973</v>
      </c>
      <c r="CJ62" s="18">
        <f t="shared" ca="1" si="39"/>
        <v>0</v>
      </c>
      <c r="CK62" s="18">
        <f t="shared" ca="1" si="39"/>
        <v>0</v>
      </c>
      <c r="CL62" s="19">
        <f t="shared" ca="1" si="25"/>
        <v>0</v>
      </c>
      <c r="CM62" s="18">
        <f t="shared" ca="1" si="40"/>
        <v>0</v>
      </c>
      <c r="CN62" s="18">
        <f t="shared" ca="1" si="40"/>
        <v>0</v>
      </c>
      <c r="CO62" s="19">
        <f t="shared" ca="1" si="26"/>
        <v>526663.66949999973</v>
      </c>
      <c r="CP62" s="18">
        <f t="shared" ca="1" si="49"/>
        <v>0</v>
      </c>
      <c r="CQ62" s="18">
        <f t="shared" ca="1" si="49"/>
        <v>526663.66949999973</v>
      </c>
      <c r="CR62" s="18">
        <f t="shared" ca="1" si="49"/>
        <v>0</v>
      </c>
      <c r="CS62" s="18">
        <f t="shared" ca="1" si="49"/>
        <v>0</v>
      </c>
      <c r="CT62" s="18">
        <f t="shared" ca="1" si="49"/>
        <v>0</v>
      </c>
      <c r="CU62" s="19">
        <f t="shared" ca="1" si="51"/>
        <v>526663.66949999973</v>
      </c>
    </row>
    <row r="63" spans="1:99" ht="12.75" customHeight="1">
      <c r="A63" s="57" t="s">
        <v>260</v>
      </c>
      <c r="B63" s="17">
        <v>3002</v>
      </c>
      <c r="C63" s="58" t="s">
        <v>252</v>
      </c>
      <c r="D63" s="19">
        <f t="shared" ca="1" si="23"/>
        <v>0</v>
      </c>
      <c r="E63" s="18">
        <f t="shared" ca="1" si="45"/>
        <v>0</v>
      </c>
      <c r="F63" s="18">
        <f t="shared" ca="1" si="45"/>
        <v>0</v>
      </c>
      <c r="G63" s="18">
        <f t="shared" ca="1" si="45"/>
        <v>0</v>
      </c>
      <c r="H63" s="18">
        <f t="shared" ca="1" si="45"/>
        <v>0</v>
      </c>
      <c r="I63" s="18">
        <f t="shared" ca="1" si="45"/>
        <v>0</v>
      </c>
      <c r="J63" s="18">
        <f t="shared" ca="1" si="45"/>
        <v>0</v>
      </c>
      <c r="K63" s="18">
        <f t="shared" ca="1" si="45"/>
        <v>0</v>
      </c>
      <c r="L63" s="18">
        <f t="shared" ca="1" si="45"/>
        <v>0</v>
      </c>
      <c r="M63" s="18">
        <f t="shared" ca="1" si="45"/>
        <v>0</v>
      </c>
      <c r="N63" s="18">
        <f t="shared" ca="1" si="45"/>
        <v>0</v>
      </c>
      <c r="O63" s="18">
        <f t="shared" ca="1" si="45"/>
        <v>0</v>
      </c>
      <c r="P63" s="18">
        <f t="shared" ca="1" si="45"/>
        <v>0</v>
      </c>
      <c r="Q63" s="18">
        <f t="shared" ca="1" si="45"/>
        <v>0</v>
      </c>
      <c r="R63" s="18">
        <f t="shared" ca="1" si="45"/>
        <v>0</v>
      </c>
      <c r="S63" s="18">
        <f t="shared" ca="1" si="45"/>
        <v>0</v>
      </c>
      <c r="T63" s="18">
        <f t="shared" ca="1" si="1"/>
        <v>0</v>
      </c>
      <c r="U63" s="18">
        <f t="shared" ca="1" si="46"/>
        <v>0</v>
      </c>
      <c r="V63" s="18">
        <f t="shared" ca="1" si="46"/>
        <v>0</v>
      </c>
      <c r="W63" s="18">
        <f t="shared" ca="1" si="46"/>
        <v>0</v>
      </c>
      <c r="X63" s="18">
        <f t="shared" ca="1" si="46"/>
        <v>0</v>
      </c>
      <c r="Y63" s="18">
        <f t="shared" ca="1" si="46"/>
        <v>0</v>
      </c>
      <c r="Z63" s="18">
        <f t="shared" ca="1" si="46"/>
        <v>0</v>
      </c>
      <c r="AA63" s="18">
        <f t="shared" ca="1" si="46"/>
        <v>0</v>
      </c>
      <c r="AB63" s="18">
        <f t="shared" ca="1" si="46"/>
        <v>0</v>
      </c>
      <c r="AC63" s="18">
        <f t="shared" ca="1" si="46"/>
        <v>0</v>
      </c>
      <c r="AD63" s="18">
        <f t="shared" ca="1" si="46"/>
        <v>0</v>
      </c>
      <c r="AE63" s="18">
        <f t="shared" ca="1" si="46"/>
        <v>0</v>
      </c>
      <c r="AF63" s="18">
        <f t="shared" ca="1" si="46"/>
        <v>0</v>
      </c>
      <c r="AG63" s="18">
        <f t="shared" ca="1" si="46"/>
        <v>0</v>
      </c>
      <c r="AH63" s="18">
        <f t="shared" ca="1" si="46"/>
        <v>0</v>
      </c>
      <c r="AI63" s="18">
        <f t="shared" ca="1" si="46"/>
        <v>0</v>
      </c>
      <c r="AJ63" s="18">
        <f t="shared" ca="1" si="46"/>
        <v>0</v>
      </c>
      <c r="AK63" s="18">
        <f t="shared" ca="1" si="43"/>
        <v>0</v>
      </c>
      <c r="AL63" s="18">
        <f t="shared" ca="1" si="43"/>
        <v>0</v>
      </c>
      <c r="AM63" s="18">
        <f t="shared" ca="1" si="43"/>
        <v>0</v>
      </c>
      <c r="AN63" s="18">
        <f t="shared" ca="1" si="43"/>
        <v>0</v>
      </c>
      <c r="AO63" s="18">
        <f t="shared" ca="1" si="43"/>
        <v>0</v>
      </c>
      <c r="AP63" s="18">
        <f t="shared" ca="1" si="43"/>
        <v>0</v>
      </c>
      <c r="AQ63" s="18">
        <f t="shared" ca="1" si="43"/>
        <v>0</v>
      </c>
      <c r="AR63" s="18">
        <f t="shared" ca="1" si="43"/>
        <v>0</v>
      </c>
      <c r="AS63" s="18">
        <f t="shared" ca="1" si="43"/>
        <v>0</v>
      </c>
      <c r="AT63" s="18">
        <f t="shared" ca="1" si="43"/>
        <v>0</v>
      </c>
      <c r="AU63" s="18">
        <f t="shared" ca="1" si="43"/>
        <v>0</v>
      </c>
      <c r="AV63" s="18">
        <f t="shared" ca="1" si="43"/>
        <v>0</v>
      </c>
      <c r="AW63" s="18">
        <f t="shared" ca="1" si="43"/>
        <v>0</v>
      </c>
      <c r="AX63" s="18">
        <f t="shared" ca="1" si="43"/>
        <v>0</v>
      </c>
      <c r="AY63" s="18">
        <f t="shared" ca="1" si="44"/>
        <v>0</v>
      </c>
      <c r="AZ63" s="18">
        <f t="shared" ca="1" si="44"/>
        <v>0</v>
      </c>
      <c r="BA63" s="18">
        <f t="shared" ca="1" si="44"/>
        <v>0</v>
      </c>
      <c r="BB63" s="18">
        <f t="shared" ca="1" si="44"/>
        <v>0</v>
      </c>
      <c r="BC63" s="18">
        <f t="shared" ca="1" si="44"/>
        <v>0</v>
      </c>
      <c r="BD63" s="18">
        <f t="shared" ca="1" si="44"/>
        <v>97418.76</v>
      </c>
      <c r="BE63" s="18">
        <f t="shared" ca="1" si="44"/>
        <v>0</v>
      </c>
      <c r="BF63" s="18">
        <f t="shared" ca="1" si="44"/>
        <v>0</v>
      </c>
      <c r="BG63" s="18">
        <f t="shared" ca="1" si="44"/>
        <v>0</v>
      </c>
      <c r="BH63" s="18">
        <f t="shared" ca="1" si="44"/>
        <v>0</v>
      </c>
      <c r="BI63" s="18">
        <f t="shared" ca="1" si="44"/>
        <v>0</v>
      </c>
      <c r="BJ63" s="18">
        <f t="shared" ca="1" si="44"/>
        <v>0</v>
      </c>
      <c r="BK63" s="18">
        <f t="shared" ca="1" si="44"/>
        <v>0</v>
      </c>
      <c r="BL63" s="18">
        <f t="shared" ca="1" si="44"/>
        <v>0</v>
      </c>
      <c r="BM63" s="18">
        <f t="shared" ca="1" si="44"/>
        <v>0</v>
      </c>
      <c r="BN63" s="18">
        <f t="shared" ca="1" si="44"/>
        <v>0</v>
      </c>
      <c r="BO63" s="18">
        <f t="shared" ca="1" si="47"/>
        <v>0</v>
      </c>
      <c r="BP63" s="18">
        <f t="shared" ca="1" si="47"/>
        <v>0</v>
      </c>
      <c r="BQ63" s="18">
        <f t="shared" ca="1" si="47"/>
        <v>0</v>
      </c>
      <c r="BR63" s="18">
        <f t="shared" ca="1" si="47"/>
        <v>0</v>
      </c>
      <c r="BS63" s="18">
        <f t="shared" ca="1" si="47"/>
        <v>0</v>
      </c>
      <c r="BT63" s="18">
        <f t="shared" ca="1" si="47"/>
        <v>0</v>
      </c>
      <c r="BU63" s="18">
        <f t="shared" ca="1" si="47"/>
        <v>0</v>
      </c>
      <c r="BV63" s="18">
        <f t="shared" ca="1" si="47"/>
        <v>0</v>
      </c>
      <c r="BW63" s="18">
        <f t="shared" ca="1" si="47"/>
        <v>0</v>
      </c>
      <c r="BX63" s="18">
        <f t="shared" ca="1" si="47"/>
        <v>0</v>
      </c>
      <c r="BY63" s="18">
        <f t="shared" ca="1" si="47"/>
        <v>0</v>
      </c>
      <c r="BZ63" s="18">
        <f t="shared" ca="1" si="47"/>
        <v>0</v>
      </c>
      <c r="CA63" s="18">
        <f t="shared" ca="1" si="47"/>
        <v>0</v>
      </c>
      <c r="CB63" s="18">
        <f t="shared" ca="1" si="47"/>
        <v>0</v>
      </c>
      <c r="CC63" s="18">
        <f t="shared" ca="1" si="48"/>
        <v>0</v>
      </c>
      <c r="CD63" s="18">
        <f t="shared" ca="1" si="48"/>
        <v>0</v>
      </c>
      <c r="CE63" s="18">
        <f t="shared" ca="1" si="48"/>
        <v>0</v>
      </c>
      <c r="CF63" s="18">
        <f t="shared" ca="1" si="48"/>
        <v>0</v>
      </c>
      <c r="CG63" s="18">
        <f t="shared" ca="1" si="48"/>
        <v>0</v>
      </c>
      <c r="CH63" s="18">
        <f t="shared" ca="1" si="48"/>
        <v>0</v>
      </c>
      <c r="CI63" s="19">
        <f t="shared" ca="1" si="24"/>
        <v>0</v>
      </c>
      <c r="CJ63" s="18">
        <f t="shared" ca="1" si="39"/>
        <v>0</v>
      </c>
      <c r="CK63" s="18">
        <f t="shared" ca="1" si="39"/>
        <v>0</v>
      </c>
      <c r="CL63" s="19">
        <f t="shared" ca="1" si="25"/>
        <v>0</v>
      </c>
      <c r="CM63" s="18">
        <f t="shared" ca="1" si="40"/>
        <v>0</v>
      </c>
      <c r="CN63" s="18">
        <f t="shared" ca="1" si="40"/>
        <v>0</v>
      </c>
      <c r="CO63" s="19">
        <f t="shared" ca="1" si="26"/>
        <v>0</v>
      </c>
      <c r="CP63" s="18">
        <f t="shared" ca="1" si="49"/>
        <v>0</v>
      </c>
      <c r="CQ63" s="18">
        <f t="shared" ca="1" si="49"/>
        <v>0</v>
      </c>
      <c r="CR63" s="18">
        <f t="shared" ca="1" si="49"/>
        <v>0</v>
      </c>
      <c r="CS63" s="18">
        <f t="shared" ca="1" si="49"/>
        <v>0</v>
      </c>
      <c r="CT63" s="18">
        <f t="shared" ca="1" si="49"/>
        <v>0</v>
      </c>
      <c r="CU63" s="19">
        <f t="shared" ca="1" si="51"/>
        <v>97418.76</v>
      </c>
    </row>
    <row r="64" spans="1:99" ht="12.75" customHeight="1">
      <c r="A64" s="57" t="s">
        <v>262</v>
      </c>
      <c r="B64" s="17">
        <v>3003</v>
      </c>
      <c r="C64" s="58" t="s">
        <v>252</v>
      </c>
      <c r="D64" s="19">
        <f t="shared" ca="1" si="23"/>
        <v>0</v>
      </c>
      <c r="E64" s="18">
        <f t="shared" ca="1" si="45"/>
        <v>0</v>
      </c>
      <c r="F64" s="18">
        <f t="shared" ca="1" si="45"/>
        <v>0</v>
      </c>
      <c r="G64" s="18">
        <f t="shared" ca="1" si="45"/>
        <v>0</v>
      </c>
      <c r="H64" s="18">
        <f t="shared" ca="1" si="45"/>
        <v>0</v>
      </c>
      <c r="I64" s="18">
        <f t="shared" ca="1" si="45"/>
        <v>0</v>
      </c>
      <c r="J64" s="18">
        <f t="shared" ca="1" si="45"/>
        <v>0</v>
      </c>
      <c r="K64" s="18">
        <f t="shared" ca="1" si="45"/>
        <v>0</v>
      </c>
      <c r="L64" s="18">
        <f t="shared" ca="1" si="45"/>
        <v>0</v>
      </c>
      <c r="M64" s="18">
        <f t="shared" ca="1" si="45"/>
        <v>0</v>
      </c>
      <c r="N64" s="18">
        <f t="shared" ca="1" si="45"/>
        <v>0</v>
      </c>
      <c r="O64" s="18">
        <f t="shared" ca="1" si="45"/>
        <v>0</v>
      </c>
      <c r="P64" s="18">
        <f t="shared" ca="1" si="45"/>
        <v>0</v>
      </c>
      <c r="Q64" s="18">
        <f t="shared" ca="1" si="45"/>
        <v>0</v>
      </c>
      <c r="R64" s="18">
        <f t="shared" ca="1" si="45"/>
        <v>0</v>
      </c>
      <c r="S64" s="18">
        <f t="shared" ca="1" si="45"/>
        <v>0</v>
      </c>
      <c r="T64" s="18">
        <f t="shared" ca="1" si="1"/>
        <v>0</v>
      </c>
      <c r="U64" s="18">
        <f t="shared" ca="1" si="46"/>
        <v>0</v>
      </c>
      <c r="V64" s="18">
        <f t="shared" ca="1" si="46"/>
        <v>0</v>
      </c>
      <c r="W64" s="18">
        <f t="shared" ca="1" si="46"/>
        <v>0</v>
      </c>
      <c r="X64" s="18">
        <f t="shared" ca="1" si="46"/>
        <v>0</v>
      </c>
      <c r="Y64" s="18">
        <f t="shared" ca="1" si="46"/>
        <v>0</v>
      </c>
      <c r="Z64" s="18">
        <f t="shared" ca="1" si="46"/>
        <v>0</v>
      </c>
      <c r="AA64" s="18">
        <f t="shared" ca="1" si="46"/>
        <v>0</v>
      </c>
      <c r="AB64" s="18">
        <f t="shared" ca="1" si="46"/>
        <v>0</v>
      </c>
      <c r="AC64" s="18">
        <f t="shared" ca="1" si="46"/>
        <v>0</v>
      </c>
      <c r="AD64" s="18">
        <f t="shared" ca="1" si="46"/>
        <v>0</v>
      </c>
      <c r="AE64" s="18">
        <f t="shared" ca="1" si="46"/>
        <v>0</v>
      </c>
      <c r="AF64" s="18">
        <f t="shared" ca="1" si="46"/>
        <v>0</v>
      </c>
      <c r="AG64" s="18">
        <f t="shared" ca="1" si="46"/>
        <v>0</v>
      </c>
      <c r="AH64" s="18">
        <f t="shared" ca="1" si="46"/>
        <v>0</v>
      </c>
      <c r="AI64" s="18">
        <f t="shared" ca="1" si="46"/>
        <v>0</v>
      </c>
      <c r="AJ64" s="18">
        <f t="shared" ca="1" si="46"/>
        <v>0</v>
      </c>
      <c r="AK64" s="18">
        <f t="shared" ca="1" si="43"/>
        <v>0</v>
      </c>
      <c r="AL64" s="18">
        <f t="shared" ca="1" si="43"/>
        <v>0</v>
      </c>
      <c r="AM64" s="18">
        <f t="shared" ca="1" si="43"/>
        <v>0</v>
      </c>
      <c r="AN64" s="18">
        <f t="shared" ca="1" si="43"/>
        <v>0</v>
      </c>
      <c r="AO64" s="18">
        <f t="shared" ca="1" si="43"/>
        <v>0</v>
      </c>
      <c r="AP64" s="18">
        <f t="shared" ca="1" si="43"/>
        <v>0</v>
      </c>
      <c r="AQ64" s="18">
        <f t="shared" ca="1" si="43"/>
        <v>0</v>
      </c>
      <c r="AR64" s="18">
        <f t="shared" ca="1" si="43"/>
        <v>0</v>
      </c>
      <c r="AS64" s="18">
        <f t="shared" ca="1" si="43"/>
        <v>0</v>
      </c>
      <c r="AT64" s="18">
        <f t="shared" ca="1" si="43"/>
        <v>0</v>
      </c>
      <c r="AU64" s="18">
        <f t="shared" ca="1" si="43"/>
        <v>0</v>
      </c>
      <c r="AV64" s="18">
        <f t="shared" ca="1" si="43"/>
        <v>0</v>
      </c>
      <c r="AW64" s="18">
        <f t="shared" ca="1" si="43"/>
        <v>0</v>
      </c>
      <c r="AX64" s="18">
        <f t="shared" ca="1" si="43"/>
        <v>0</v>
      </c>
      <c r="AY64" s="18">
        <f t="shared" ca="1" si="44"/>
        <v>0</v>
      </c>
      <c r="AZ64" s="18">
        <f t="shared" ca="1" si="44"/>
        <v>0</v>
      </c>
      <c r="BA64" s="18">
        <f t="shared" ca="1" si="44"/>
        <v>0</v>
      </c>
      <c r="BB64" s="18">
        <f t="shared" ca="1" si="44"/>
        <v>0</v>
      </c>
      <c r="BC64" s="18">
        <f t="shared" ca="1" si="44"/>
        <v>0</v>
      </c>
      <c r="BD64" s="18">
        <f t="shared" ca="1" si="44"/>
        <v>13638.600000000002</v>
      </c>
      <c r="BE64" s="18">
        <f t="shared" ca="1" si="44"/>
        <v>0</v>
      </c>
      <c r="BF64" s="18">
        <f t="shared" ca="1" si="44"/>
        <v>0</v>
      </c>
      <c r="BG64" s="18">
        <f t="shared" ca="1" si="44"/>
        <v>0</v>
      </c>
      <c r="BH64" s="18">
        <f t="shared" ca="1" si="44"/>
        <v>0</v>
      </c>
      <c r="BI64" s="18">
        <f t="shared" ca="1" si="44"/>
        <v>0</v>
      </c>
      <c r="BJ64" s="18">
        <f t="shared" ca="1" si="44"/>
        <v>0</v>
      </c>
      <c r="BK64" s="18">
        <f t="shared" ca="1" si="44"/>
        <v>0</v>
      </c>
      <c r="BL64" s="18">
        <f t="shared" ca="1" si="44"/>
        <v>0</v>
      </c>
      <c r="BM64" s="18">
        <f t="shared" ca="1" si="44"/>
        <v>0</v>
      </c>
      <c r="BN64" s="18">
        <f t="shared" ca="1" si="44"/>
        <v>0</v>
      </c>
      <c r="BO64" s="18">
        <f t="shared" ca="1" si="47"/>
        <v>0</v>
      </c>
      <c r="BP64" s="18">
        <f t="shared" ca="1" si="47"/>
        <v>0</v>
      </c>
      <c r="BQ64" s="18">
        <f t="shared" ca="1" si="47"/>
        <v>0</v>
      </c>
      <c r="BR64" s="18">
        <f t="shared" ca="1" si="47"/>
        <v>0</v>
      </c>
      <c r="BS64" s="18">
        <f t="shared" ca="1" si="47"/>
        <v>0</v>
      </c>
      <c r="BT64" s="18">
        <f t="shared" ca="1" si="47"/>
        <v>0</v>
      </c>
      <c r="BU64" s="18">
        <f t="shared" ca="1" si="47"/>
        <v>0</v>
      </c>
      <c r="BV64" s="18">
        <f t="shared" ca="1" si="47"/>
        <v>0</v>
      </c>
      <c r="BW64" s="18">
        <f t="shared" ca="1" si="47"/>
        <v>0</v>
      </c>
      <c r="BX64" s="18">
        <f t="shared" ca="1" si="47"/>
        <v>0</v>
      </c>
      <c r="BY64" s="18">
        <f t="shared" ca="1" si="47"/>
        <v>0</v>
      </c>
      <c r="BZ64" s="18">
        <f t="shared" ca="1" si="47"/>
        <v>0</v>
      </c>
      <c r="CA64" s="18">
        <f t="shared" ca="1" si="47"/>
        <v>0</v>
      </c>
      <c r="CB64" s="18">
        <f t="shared" ca="1" si="47"/>
        <v>0</v>
      </c>
      <c r="CC64" s="18">
        <f t="shared" ca="1" si="48"/>
        <v>0</v>
      </c>
      <c r="CD64" s="18">
        <f t="shared" ca="1" si="48"/>
        <v>0</v>
      </c>
      <c r="CE64" s="18">
        <f t="shared" ca="1" si="48"/>
        <v>0</v>
      </c>
      <c r="CF64" s="18">
        <f t="shared" ca="1" si="48"/>
        <v>0</v>
      </c>
      <c r="CG64" s="18">
        <f t="shared" ca="1" si="48"/>
        <v>0</v>
      </c>
      <c r="CH64" s="18">
        <f t="shared" ca="1" si="48"/>
        <v>0</v>
      </c>
      <c r="CI64" s="19">
        <f t="shared" ca="1" si="24"/>
        <v>0</v>
      </c>
      <c r="CJ64" s="18">
        <f t="shared" ca="1" si="39"/>
        <v>0</v>
      </c>
      <c r="CK64" s="18">
        <f t="shared" ca="1" si="39"/>
        <v>0</v>
      </c>
      <c r="CL64" s="19">
        <f t="shared" ca="1" si="25"/>
        <v>0</v>
      </c>
      <c r="CM64" s="18">
        <f t="shared" ca="1" si="40"/>
        <v>0</v>
      </c>
      <c r="CN64" s="18">
        <f t="shared" ca="1" si="40"/>
        <v>0</v>
      </c>
      <c r="CO64" s="19">
        <f t="shared" ca="1" si="26"/>
        <v>0</v>
      </c>
      <c r="CP64" s="18">
        <f t="shared" ca="1" si="49"/>
        <v>0</v>
      </c>
      <c r="CQ64" s="18">
        <f t="shared" ca="1" si="49"/>
        <v>0</v>
      </c>
      <c r="CR64" s="18">
        <f t="shared" ca="1" si="49"/>
        <v>0</v>
      </c>
      <c r="CS64" s="18">
        <f t="shared" ca="1" si="49"/>
        <v>0</v>
      </c>
      <c r="CT64" s="18">
        <f t="shared" ca="1" si="49"/>
        <v>0</v>
      </c>
      <c r="CU64" s="19">
        <f t="shared" ca="1" si="51"/>
        <v>13638.600000000002</v>
      </c>
    </row>
    <row r="65" spans="1:230" ht="12.75" customHeight="1">
      <c r="A65" s="57" t="s">
        <v>264</v>
      </c>
      <c r="B65" s="17">
        <v>3004</v>
      </c>
      <c r="C65" s="58" t="s">
        <v>252</v>
      </c>
      <c r="D65" s="19">
        <f t="shared" ca="1" si="23"/>
        <v>0</v>
      </c>
      <c r="E65" s="18">
        <f t="shared" ca="1" si="45"/>
        <v>0</v>
      </c>
      <c r="F65" s="18">
        <f t="shared" ca="1" si="45"/>
        <v>0</v>
      </c>
      <c r="G65" s="18">
        <f t="shared" ca="1" si="45"/>
        <v>0</v>
      </c>
      <c r="H65" s="18">
        <f t="shared" ca="1" si="45"/>
        <v>0</v>
      </c>
      <c r="I65" s="18">
        <f t="shared" ca="1" si="45"/>
        <v>0</v>
      </c>
      <c r="J65" s="18">
        <f t="shared" ca="1" si="45"/>
        <v>0</v>
      </c>
      <c r="K65" s="18">
        <f t="shared" ca="1" si="45"/>
        <v>0</v>
      </c>
      <c r="L65" s="18">
        <f t="shared" ca="1" si="45"/>
        <v>0</v>
      </c>
      <c r="M65" s="18">
        <f t="shared" ca="1" si="45"/>
        <v>0</v>
      </c>
      <c r="N65" s="18">
        <f t="shared" ca="1" si="45"/>
        <v>0</v>
      </c>
      <c r="O65" s="18">
        <f t="shared" ca="1" si="45"/>
        <v>0</v>
      </c>
      <c r="P65" s="18">
        <f t="shared" ca="1" si="45"/>
        <v>0</v>
      </c>
      <c r="Q65" s="18">
        <f t="shared" ca="1" si="45"/>
        <v>0</v>
      </c>
      <c r="R65" s="18">
        <f t="shared" ca="1" si="45"/>
        <v>0</v>
      </c>
      <c r="S65" s="18">
        <f t="shared" ca="1" si="45"/>
        <v>0</v>
      </c>
      <c r="T65" s="18">
        <f t="shared" ca="1" si="1"/>
        <v>0</v>
      </c>
      <c r="U65" s="18">
        <f t="shared" ca="1" si="46"/>
        <v>0</v>
      </c>
      <c r="V65" s="18">
        <f t="shared" ca="1" si="46"/>
        <v>0</v>
      </c>
      <c r="W65" s="18">
        <f t="shared" ca="1" si="46"/>
        <v>0</v>
      </c>
      <c r="X65" s="18">
        <f t="shared" ca="1" si="46"/>
        <v>0</v>
      </c>
      <c r="Y65" s="18">
        <f t="shared" ca="1" si="46"/>
        <v>0</v>
      </c>
      <c r="Z65" s="18">
        <f t="shared" ca="1" si="46"/>
        <v>0</v>
      </c>
      <c r="AA65" s="18">
        <f t="shared" ca="1" si="46"/>
        <v>0</v>
      </c>
      <c r="AB65" s="18">
        <f t="shared" ca="1" si="46"/>
        <v>0</v>
      </c>
      <c r="AC65" s="18">
        <f t="shared" ca="1" si="46"/>
        <v>0</v>
      </c>
      <c r="AD65" s="18">
        <f t="shared" ca="1" si="46"/>
        <v>0</v>
      </c>
      <c r="AE65" s="18">
        <f t="shared" ca="1" si="46"/>
        <v>0</v>
      </c>
      <c r="AF65" s="18">
        <f t="shared" ca="1" si="46"/>
        <v>0</v>
      </c>
      <c r="AG65" s="18">
        <f t="shared" ca="1" si="46"/>
        <v>0</v>
      </c>
      <c r="AH65" s="18">
        <f t="shared" ca="1" si="46"/>
        <v>0</v>
      </c>
      <c r="AI65" s="18">
        <f t="shared" ca="1" si="46"/>
        <v>0</v>
      </c>
      <c r="AJ65" s="18">
        <f t="shared" ca="1" si="46"/>
        <v>0</v>
      </c>
      <c r="AK65" s="18">
        <f t="shared" ca="1" si="43"/>
        <v>0</v>
      </c>
      <c r="AL65" s="18">
        <f t="shared" ca="1" si="43"/>
        <v>0</v>
      </c>
      <c r="AM65" s="18">
        <f t="shared" ca="1" si="43"/>
        <v>0</v>
      </c>
      <c r="AN65" s="18">
        <f t="shared" ca="1" si="43"/>
        <v>0</v>
      </c>
      <c r="AO65" s="18">
        <f t="shared" ca="1" si="43"/>
        <v>0</v>
      </c>
      <c r="AP65" s="18">
        <f t="shared" ca="1" si="43"/>
        <v>0</v>
      </c>
      <c r="AQ65" s="18">
        <f t="shared" ca="1" si="43"/>
        <v>0</v>
      </c>
      <c r="AR65" s="18">
        <f t="shared" ca="1" si="43"/>
        <v>0</v>
      </c>
      <c r="AS65" s="18">
        <f t="shared" ca="1" si="43"/>
        <v>0</v>
      </c>
      <c r="AT65" s="18">
        <f t="shared" ca="1" si="43"/>
        <v>0</v>
      </c>
      <c r="AU65" s="18">
        <f t="shared" ca="1" si="43"/>
        <v>0</v>
      </c>
      <c r="AV65" s="18">
        <f t="shared" ca="1" si="43"/>
        <v>0</v>
      </c>
      <c r="AW65" s="18">
        <f t="shared" ca="1" si="43"/>
        <v>0</v>
      </c>
      <c r="AX65" s="18">
        <f t="shared" ca="1" si="43"/>
        <v>0</v>
      </c>
      <c r="AY65" s="18">
        <f t="shared" ca="1" si="44"/>
        <v>0</v>
      </c>
      <c r="AZ65" s="18">
        <f t="shared" ca="1" si="44"/>
        <v>0</v>
      </c>
      <c r="BA65" s="18">
        <f t="shared" ca="1" si="44"/>
        <v>0</v>
      </c>
      <c r="BB65" s="18">
        <f t="shared" ca="1" si="44"/>
        <v>0</v>
      </c>
      <c r="BC65" s="18">
        <f t="shared" ca="1" si="44"/>
        <v>0</v>
      </c>
      <c r="BD65" s="18">
        <f t="shared" ca="1" si="44"/>
        <v>626740.1800000004</v>
      </c>
      <c r="BE65" s="18">
        <f t="shared" ca="1" si="44"/>
        <v>0</v>
      </c>
      <c r="BF65" s="18">
        <f t="shared" ca="1" si="44"/>
        <v>0</v>
      </c>
      <c r="BG65" s="18">
        <f t="shared" ca="1" si="44"/>
        <v>0</v>
      </c>
      <c r="BH65" s="18">
        <f t="shared" ca="1" si="44"/>
        <v>0</v>
      </c>
      <c r="BI65" s="18">
        <f t="shared" ca="1" si="44"/>
        <v>0</v>
      </c>
      <c r="BJ65" s="18">
        <f t="shared" ca="1" si="44"/>
        <v>0</v>
      </c>
      <c r="BK65" s="18">
        <f t="shared" ca="1" si="44"/>
        <v>0</v>
      </c>
      <c r="BL65" s="18">
        <f t="shared" ca="1" si="44"/>
        <v>0</v>
      </c>
      <c r="BM65" s="18">
        <f t="shared" ca="1" si="44"/>
        <v>0</v>
      </c>
      <c r="BN65" s="18">
        <f t="shared" ca="1" si="44"/>
        <v>0</v>
      </c>
      <c r="BO65" s="18">
        <f t="shared" ca="1" si="47"/>
        <v>0</v>
      </c>
      <c r="BP65" s="18">
        <f t="shared" ca="1" si="47"/>
        <v>0</v>
      </c>
      <c r="BQ65" s="18">
        <f t="shared" ca="1" si="47"/>
        <v>0</v>
      </c>
      <c r="BR65" s="18">
        <f t="shared" ca="1" si="47"/>
        <v>0</v>
      </c>
      <c r="BS65" s="18">
        <f t="shared" ca="1" si="47"/>
        <v>0</v>
      </c>
      <c r="BT65" s="18">
        <f t="shared" ca="1" si="47"/>
        <v>0</v>
      </c>
      <c r="BU65" s="18">
        <f t="shared" ca="1" si="47"/>
        <v>0</v>
      </c>
      <c r="BV65" s="18">
        <f t="shared" ca="1" si="47"/>
        <v>0</v>
      </c>
      <c r="BW65" s="18">
        <f t="shared" ca="1" si="47"/>
        <v>0</v>
      </c>
      <c r="BX65" s="18">
        <f t="shared" ca="1" si="47"/>
        <v>0</v>
      </c>
      <c r="BY65" s="18">
        <f t="shared" ca="1" si="47"/>
        <v>0</v>
      </c>
      <c r="BZ65" s="18">
        <f t="shared" ca="1" si="47"/>
        <v>0</v>
      </c>
      <c r="CA65" s="18">
        <f t="shared" ca="1" si="47"/>
        <v>0</v>
      </c>
      <c r="CB65" s="18">
        <f t="shared" ca="1" si="47"/>
        <v>0</v>
      </c>
      <c r="CC65" s="18">
        <f t="shared" ca="1" si="48"/>
        <v>0</v>
      </c>
      <c r="CD65" s="18">
        <f t="shared" ca="1" si="48"/>
        <v>0</v>
      </c>
      <c r="CE65" s="18">
        <f t="shared" ca="1" si="48"/>
        <v>0</v>
      </c>
      <c r="CF65" s="18">
        <f t="shared" ca="1" si="48"/>
        <v>0</v>
      </c>
      <c r="CG65" s="18">
        <f t="shared" ca="1" si="48"/>
        <v>0</v>
      </c>
      <c r="CH65" s="18">
        <f t="shared" ca="1" si="48"/>
        <v>0</v>
      </c>
      <c r="CI65" s="19">
        <f t="shared" ca="1" si="24"/>
        <v>0</v>
      </c>
      <c r="CJ65" s="18">
        <f t="shared" ca="1" si="39"/>
        <v>0</v>
      </c>
      <c r="CK65" s="18">
        <f t="shared" ca="1" si="39"/>
        <v>0</v>
      </c>
      <c r="CL65" s="19">
        <f t="shared" ca="1" si="25"/>
        <v>0</v>
      </c>
      <c r="CM65" s="18">
        <f t="shared" ca="1" si="40"/>
        <v>0</v>
      </c>
      <c r="CN65" s="18">
        <f t="shared" ca="1" si="40"/>
        <v>0</v>
      </c>
      <c r="CO65" s="19">
        <f t="shared" ca="1" si="26"/>
        <v>0</v>
      </c>
      <c r="CP65" s="18">
        <f t="shared" ca="1" si="49"/>
        <v>0</v>
      </c>
      <c r="CQ65" s="18">
        <f t="shared" ca="1" si="49"/>
        <v>0</v>
      </c>
      <c r="CR65" s="18">
        <f t="shared" ca="1" si="49"/>
        <v>0</v>
      </c>
      <c r="CS65" s="18">
        <f t="shared" ca="1" si="49"/>
        <v>0</v>
      </c>
      <c r="CT65" s="18">
        <f t="shared" ca="1" si="49"/>
        <v>0</v>
      </c>
      <c r="CU65" s="19">
        <f t="shared" ca="1" si="51"/>
        <v>626740.1800000004</v>
      </c>
    </row>
    <row r="66" spans="1:230" ht="12.75" customHeight="1">
      <c r="A66" s="57" t="s">
        <v>266</v>
      </c>
      <c r="B66" s="17">
        <v>3005</v>
      </c>
      <c r="C66" s="58" t="s">
        <v>252</v>
      </c>
      <c r="D66" s="19">
        <f t="shared" ca="1" si="23"/>
        <v>0</v>
      </c>
      <c r="E66" s="18">
        <f t="shared" ca="1" si="45"/>
        <v>0</v>
      </c>
      <c r="F66" s="18">
        <f t="shared" ca="1" si="45"/>
        <v>0</v>
      </c>
      <c r="G66" s="18">
        <f t="shared" ca="1" si="45"/>
        <v>0</v>
      </c>
      <c r="H66" s="18">
        <f t="shared" ca="1" si="45"/>
        <v>0</v>
      </c>
      <c r="I66" s="18">
        <f t="shared" ca="1" si="45"/>
        <v>0</v>
      </c>
      <c r="J66" s="18">
        <f t="shared" ca="1" si="45"/>
        <v>0</v>
      </c>
      <c r="K66" s="18">
        <f t="shared" ca="1" si="45"/>
        <v>0</v>
      </c>
      <c r="L66" s="18">
        <f t="shared" ca="1" si="45"/>
        <v>0</v>
      </c>
      <c r="M66" s="18">
        <f t="shared" ca="1" si="45"/>
        <v>0</v>
      </c>
      <c r="N66" s="18">
        <f t="shared" ca="1" si="45"/>
        <v>0</v>
      </c>
      <c r="O66" s="18">
        <f t="shared" ca="1" si="45"/>
        <v>0</v>
      </c>
      <c r="P66" s="18">
        <f t="shared" ca="1" si="45"/>
        <v>0</v>
      </c>
      <c r="Q66" s="18">
        <f t="shared" ca="1" si="45"/>
        <v>0</v>
      </c>
      <c r="R66" s="18">
        <f t="shared" ca="1" si="45"/>
        <v>0</v>
      </c>
      <c r="S66" s="18">
        <f t="shared" ca="1" si="45"/>
        <v>0</v>
      </c>
      <c r="T66" s="18">
        <f t="shared" ca="1" si="1"/>
        <v>0</v>
      </c>
      <c r="U66" s="18">
        <f t="shared" ca="1" si="46"/>
        <v>0</v>
      </c>
      <c r="V66" s="18">
        <f t="shared" ca="1" si="46"/>
        <v>0</v>
      </c>
      <c r="W66" s="18">
        <f t="shared" ca="1" si="46"/>
        <v>0</v>
      </c>
      <c r="X66" s="18">
        <f t="shared" ca="1" si="46"/>
        <v>0</v>
      </c>
      <c r="Y66" s="18">
        <f t="shared" ca="1" si="46"/>
        <v>0</v>
      </c>
      <c r="Z66" s="18">
        <f t="shared" ca="1" si="46"/>
        <v>0</v>
      </c>
      <c r="AA66" s="18">
        <f t="shared" ca="1" si="46"/>
        <v>0</v>
      </c>
      <c r="AB66" s="18">
        <f t="shared" ca="1" si="46"/>
        <v>0</v>
      </c>
      <c r="AC66" s="18">
        <f t="shared" ca="1" si="46"/>
        <v>0</v>
      </c>
      <c r="AD66" s="18">
        <f t="shared" ca="1" si="46"/>
        <v>0</v>
      </c>
      <c r="AE66" s="18">
        <f t="shared" ca="1" si="46"/>
        <v>0</v>
      </c>
      <c r="AF66" s="18">
        <f t="shared" ca="1" si="46"/>
        <v>0</v>
      </c>
      <c r="AG66" s="18">
        <f t="shared" ca="1" si="46"/>
        <v>0</v>
      </c>
      <c r="AH66" s="18">
        <f t="shared" ca="1" si="46"/>
        <v>0</v>
      </c>
      <c r="AI66" s="18">
        <f t="shared" ca="1" si="46"/>
        <v>0</v>
      </c>
      <c r="AJ66" s="18">
        <f t="shared" ca="1" si="46"/>
        <v>0</v>
      </c>
      <c r="AK66" s="18">
        <f t="shared" ca="1" si="43"/>
        <v>0</v>
      </c>
      <c r="AL66" s="18">
        <f t="shared" ca="1" si="43"/>
        <v>0</v>
      </c>
      <c r="AM66" s="18">
        <f t="shared" ca="1" si="43"/>
        <v>0</v>
      </c>
      <c r="AN66" s="18">
        <f t="shared" ca="1" si="43"/>
        <v>0</v>
      </c>
      <c r="AO66" s="18">
        <f t="shared" ca="1" si="43"/>
        <v>0</v>
      </c>
      <c r="AP66" s="18">
        <f t="shared" ca="1" si="43"/>
        <v>0</v>
      </c>
      <c r="AQ66" s="18">
        <f t="shared" ca="1" si="43"/>
        <v>0</v>
      </c>
      <c r="AR66" s="18">
        <f t="shared" ca="1" si="43"/>
        <v>0</v>
      </c>
      <c r="AS66" s="18">
        <f t="shared" ca="1" si="43"/>
        <v>0</v>
      </c>
      <c r="AT66" s="18">
        <f t="shared" ca="1" si="43"/>
        <v>0</v>
      </c>
      <c r="AU66" s="18">
        <f t="shared" ca="1" si="43"/>
        <v>0</v>
      </c>
      <c r="AV66" s="18">
        <f t="shared" ca="1" si="43"/>
        <v>0</v>
      </c>
      <c r="AW66" s="18">
        <f t="shared" ca="1" si="43"/>
        <v>0</v>
      </c>
      <c r="AX66" s="18">
        <f t="shared" ca="1" si="43"/>
        <v>0</v>
      </c>
      <c r="AY66" s="18">
        <f t="shared" ca="1" si="44"/>
        <v>0</v>
      </c>
      <c r="AZ66" s="18">
        <f t="shared" ca="1" si="44"/>
        <v>0</v>
      </c>
      <c r="BA66" s="18">
        <f t="shared" ca="1" si="44"/>
        <v>0</v>
      </c>
      <c r="BB66" s="18">
        <f t="shared" ca="1" si="44"/>
        <v>0</v>
      </c>
      <c r="BC66" s="18">
        <f t="shared" ca="1" si="44"/>
        <v>0</v>
      </c>
      <c r="BD66" s="18">
        <f t="shared" ca="1" si="44"/>
        <v>14125901.070005599</v>
      </c>
      <c r="BE66" s="18">
        <f t="shared" ca="1" si="44"/>
        <v>0</v>
      </c>
      <c r="BF66" s="18">
        <f t="shared" ca="1" si="44"/>
        <v>0</v>
      </c>
      <c r="BG66" s="18">
        <f t="shared" ca="1" si="44"/>
        <v>0</v>
      </c>
      <c r="BH66" s="18">
        <f t="shared" ca="1" si="44"/>
        <v>0</v>
      </c>
      <c r="BI66" s="18">
        <f t="shared" ca="1" si="44"/>
        <v>0</v>
      </c>
      <c r="BJ66" s="18">
        <f t="shared" ca="1" si="44"/>
        <v>0</v>
      </c>
      <c r="BK66" s="18">
        <f t="shared" ca="1" si="44"/>
        <v>0</v>
      </c>
      <c r="BL66" s="18">
        <f t="shared" ca="1" si="44"/>
        <v>0</v>
      </c>
      <c r="BM66" s="18">
        <f t="shared" ca="1" si="44"/>
        <v>0</v>
      </c>
      <c r="BN66" s="18">
        <f t="shared" ca="1" si="44"/>
        <v>0</v>
      </c>
      <c r="BO66" s="18">
        <f t="shared" ca="1" si="47"/>
        <v>0</v>
      </c>
      <c r="BP66" s="18">
        <f t="shared" ca="1" si="47"/>
        <v>0</v>
      </c>
      <c r="BQ66" s="18">
        <f t="shared" ca="1" si="47"/>
        <v>0</v>
      </c>
      <c r="BR66" s="18">
        <f t="shared" ca="1" si="47"/>
        <v>0</v>
      </c>
      <c r="BS66" s="18">
        <f t="shared" ca="1" si="47"/>
        <v>0</v>
      </c>
      <c r="BT66" s="18">
        <f t="shared" ca="1" si="47"/>
        <v>0</v>
      </c>
      <c r="BU66" s="18">
        <f t="shared" ca="1" si="47"/>
        <v>0</v>
      </c>
      <c r="BV66" s="18">
        <f t="shared" ca="1" si="47"/>
        <v>0</v>
      </c>
      <c r="BW66" s="18">
        <f t="shared" ca="1" si="47"/>
        <v>0</v>
      </c>
      <c r="BX66" s="18">
        <f t="shared" ca="1" si="47"/>
        <v>0</v>
      </c>
      <c r="BY66" s="18">
        <f t="shared" ca="1" si="47"/>
        <v>0</v>
      </c>
      <c r="BZ66" s="18">
        <f t="shared" ca="1" si="47"/>
        <v>0</v>
      </c>
      <c r="CA66" s="18">
        <f t="shared" ca="1" si="47"/>
        <v>0</v>
      </c>
      <c r="CB66" s="18">
        <f t="shared" ca="1" si="47"/>
        <v>0</v>
      </c>
      <c r="CC66" s="18">
        <f t="shared" ca="1" si="48"/>
        <v>0</v>
      </c>
      <c r="CD66" s="18">
        <f t="shared" ca="1" si="48"/>
        <v>0</v>
      </c>
      <c r="CE66" s="18">
        <f t="shared" ca="1" si="48"/>
        <v>0</v>
      </c>
      <c r="CF66" s="18">
        <f t="shared" ca="1" si="48"/>
        <v>0</v>
      </c>
      <c r="CG66" s="18">
        <f t="shared" ca="1" si="48"/>
        <v>0</v>
      </c>
      <c r="CH66" s="18">
        <f t="shared" ca="1" si="48"/>
        <v>0</v>
      </c>
      <c r="CI66" s="19">
        <f t="shared" ca="1" si="24"/>
        <v>0</v>
      </c>
      <c r="CJ66" s="18">
        <f t="shared" ca="1" si="39"/>
        <v>0</v>
      </c>
      <c r="CK66" s="18">
        <f t="shared" ca="1" si="39"/>
        <v>0</v>
      </c>
      <c r="CL66" s="19">
        <f t="shared" ca="1" si="25"/>
        <v>0</v>
      </c>
      <c r="CM66" s="18">
        <f t="shared" ca="1" si="40"/>
        <v>0</v>
      </c>
      <c r="CN66" s="18">
        <f t="shared" ca="1" si="40"/>
        <v>0</v>
      </c>
      <c r="CO66" s="19">
        <f t="shared" ca="1" si="26"/>
        <v>0</v>
      </c>
      <c r="CP66" s="18">
        <f t="shared" ca="1" si="49"/>
        <v>0</v>
      </c>
      <c r="CQ66" s="18">
        <f t="shared" ca="1" si="49"/>
        <v>0</v>
      </c>
      <c r="CR66" s="18">
        <f t="shared" ca="1" si="49"/>
        <v>0</v>
      </c>
      <c r="CS66" s="18">
        <f t="shared" ca="1" si="49"/>
        <v>0</v>
      </c>
      <c r="CT66" s="18">
        <f t="shared" ca="1" si="49"/>
        <v>0</v>
      </c>
      <c r="CU66" s="19">
        <f t="shared" ca="1" si="51"/>
        <v>14125901.070005599</v>
      </c>
    </row>
    <row r="67" spans="1:230" ht="12.75" customHeight="1">
      <c r="A67" s="57" t="s">
        <v>268</v>
      </c>
      <c r="B67" s="17">
        <v>3006</v>
      </c>
      <c r="C67" s="58" t="s">
        <v>252</v>
      </c>
      <c r="D67" s="19">
        <f t="shared" ca="1" si="23"/>
        <v>0</v>
      </c>
      <c r="E67" s="18">
        <f t="shared" ca="1" si="45"/>
        <v>0</v>
      </c>
      <c r="F67" s="18">
        <f t="shared" ca="1" si="45"/>
        <v>0</v>
      </c>
      <c r="G67" s="18">
        <f t="shared" ca="1" si="45"/>
        <v>0</v>
      </c>
      <c r="H67" s="18">
        <f t="shared" ca="1" si="45"/>
        <v>0</v>
      </c>
      <c r="I67" s="18">
        <f t="shared" ca="1" si="45"/>
        <v>0</v>
      </c>
      <c r="J67" s="18">
        <f t="shared" ca="1" si="45"/>
        <v>0</v>
      </c>
      <c r="K67" s="18">
        <f t="shared" ca="1" si="45"/>
        <v>0</v>
      </c>
      <c r="L67" s="18">
        <f t="shared" ca="1" si="45"/>
        <v>0</v>
      </c>
      <c r="M67" s="18">
        <f t="shared" ca="1" si="45"/>
        <v>0</v>
      </c>
      <c r="N67" s="18">
        <f t="shared" ca="1" si="45"/>
        <v>0</v>
      </c>
      <c r="O67" s="18">
        <f t="shared" ca="1" si="45"/>
        <v>0</v>
      </c>
      <c r="P67" s="18">
        <f t="shared" ca="1" si="45"/>
        <v>0</v>
      </c>
      <c r="Q67" s="18">
        <f t="shared" ca="1" si="45"/>
        <v>0</v>
      </c>
      <c r="R67" s="18">
        <f t="shared" ca="1" si="45"/>
        <v>0</v>
      </c>
      <c r="S67" s="18">
        <f t="shared" ca="1" si="45"/>
        <v>0</v>
      </c>
      <c r="T67" s="18">
        <f t="shared" ca="1" si="1"/>
        <v>0</v>
      </c>
      <c r="U67" s="18">
        <f t="shared" ca="1" si="46"/>
        <v>0</v>
      </c>
      <c r="V67" s="18">
        <f t="shared" ca="1" si="46"/>
        <v>0</v>
      </c>
      <c r="W67" s="18">
        <f t="shared" ca="1" si="46"/>
        <v>0</v>
      </c>
      <c r="X67" s="18">
        <f t="shared" ca="1" si="46"/>
        <v>0</v>
      </c>
      <c r="Y67" s="18">
        <f t="shared" ca="1" si="46"/>
        <v>0</v>
      </c>
      <c r="Z67" s="18">
        <f t="shared" ca="1" si="46"/>
        <v>0</v>
      </c>
      <c r="AA67" s="18">
        <f t="shared" ca="1" si="46"/>
        <v>0</v>
      </c>
      <c r="AB67" s="18">
        <f t="shared" ca="1" si="46"/>
        <v>0</v>
      </c>
      <c r="AC67" s="18">
        <f t="shared" ca="1" si="46"/>
        <v>0</v>
      </c>
      <c r="AD67" s="18">
        <f t="shared" ca="1" si="46"/>
        <v>0</v>
      </c>
      <c r="AE67" s="18">
        <f t="shared" ca="1" si="46"/>
        <v>0</v>
      </c>
      <c r="AF67" s="18">
        <f t="shared" ca="1" si="46"/>
        <v>0</v>
      </c>
      <c r="AG67" s="18">
        <f t="shared" ca="1" si="46"/>
        <v>0</v>
      </c>
      <c r="AH67" s="18">
        <f t="shared" ca="1" si="46"/>
        <v>0</v>
      </c>
      <c r="AI67" s="18">
        <f t="shared" ca="1" si="46"/>
        <v>0</v>
      </c>
      <c r="AJ67" s="18">
        <f t="shared" ca="1" si="46"/>
        <v>0</v>
      </c>
      <c r="AK67" s="18">
        <f t="shared" ca="1" si="43"/>
        <v>0</v>
      </c>
      <c r="AL67" s="18">
        <f t="shared" ca="1" si="43"/>
        <v>0</v>
      </c>
      <c r="AM67" s="18">
        <f t="shared" ca="1" si="43"/>
        <v>0</v>
      </c>
      <c r="AN67" s="18">
        <f t="shared" ca="1" si="43"/>
        <v>0</v>
      </c>
      <c r="AO67" s="18">
        <f t="shared" ca="1" si="43"/>
        <v>0</v>
      </c>
      <c r="AP67" s="18">
        <f t="shared" ca="1" si="43"/>
        <v>0</v>
      </c>
      <c r="AQ67" s="18">
        <f t="shared" ca="1" si="43"/>
        <v>0</v>
      </c>
      <c r="AR67" s="18">
        <f t="shared" ca="1" si="43"/>
        <v>0</v>
      </c>
      <c r="AS67" s="18">
        <f t="shared" ca="1" si="43"/>
        <v>0</v>
      </c>
      <c r="AT67" s="18">
        <f t="shared" ca="1" si="43"/>
        <v>0</v>
      </c>
      <c r="AU67" s="18">
        <f t="shared" ca="1" si="43"/>
        <v>0</v>
      </c>
      <c r="AV67" s="18">
        <f t="shared" ca="1" si="43"/>
        <v>0</v>
      </c>
      <c r="AW67" s="18">
        <f t="shared" ca="1" si="43"/>
        <v>0</v>
      </c>
      <c r="AX67" s="18">
        <f t="shared" ca="1" si="43"/>
        <v>0</v>
      </c>
      <c r="AY67" s="18">
        <f t="shared" ca="1" si="44"/>
        <v>0</v>
      </c>
      <c r="AZ67" s="18">
        <f t="shared" ca="1" si="44"/>
        <v>0</v>
      </c>
      <c r="BA67" s="18">
        <f t="shared" ca="1" si="44"/>
        <v>0</v>
      </c>
      <c r="BB67" s="18">
        <f t="shared" ca="1" si="44"/>
        <v>0</v>
      </c>
      <c r="BC67" s="18">
        <f t="shared" ca="1" si="44"/>
        <v>0</v>
      </c>
      <c r="BD67" s="18">
        <f t="shared" ca="1" si="44"/>
        <v>62921068.450000003</v>
      </c>
      <c r="BE67" s="18">
        <f t="shared" ca="1" si="44"/>
        <v>0</v>
      </c>
      <c r="BF67" s="18">
        <f t="shared" ca="1" si="44"/>
        <v>0</v>
      </c>
      <c r="BG67" s="18">
        <f t="shared" ca="1" si="44"/>
        <v>0</v>
      </c>
      <c r="BH67" s="18">
        <f t="shared" ca="1" si="44"/>
        <v>0</v>
      </c>
      <c r="BI67" s="18">
        <f t="shared" ca="1" si="44"/>
        <v>0</v>
      </c>
      <c r="BJ67" s="18">
        <f t="shared" ca="1" si="44"/>
        <v>0</v>
      </c>
      <c r="BK67" s="18">
        <f t="shared" ca="1" si="44"/>
        <v>0</v>
      </c>
      <c r="BL67" s="18">
        <f t="shared" ca="1" si="44"/>
        <v>0</v>
      </c>
      <c r="BM67" s="18">
        <f t="shared" ca="1" si="44"/>
        <v>0</v>
      </c>
      <c r="BN67" s="18">
        <f t="shared" ca="1" si="44"/>
        <v>0</v>
      </c>
      <c r="BO67" s="18">
        <f t="shared" ca="1" si="47"/>
        <v>0</v>
      </c>
      <c r="BP67" s="18">
        <f t="shared" ca="1" si="47"/>
        <v>0</v>
      </c>
      <c r="BQ67" s="18">
        <f t="shared" ca="1" si="47"/>
        <v>0</v>
      </c>
      <c r="BR67" s="18">
        <f t="shared" ca="1" si="47"/>
        <v>0</v>
      </c>
      <c r="BS67" s="18">
        <f t="shared" ca="1" si="47"/>
        <v>0</v>
      </c>
      <c r="BT67" s="18">
        <f t="shared" ca="1" si="47"/>
        <v>0</v>
      </c>
      <c r="BU67" s="18">
        <f t="shared" ca="1" si="47"/>
        <v>0</v>
      </c>
      <c r="BV67" s="18">
        <f t="shared" ca="1" si="47"/>
        <v>0</v>
      </c>
      <c r="BW67" s="18">
        <f t="shared" ca="1" si="47"/>
        <v>0</v>
      </c>
      <c r="BX67" s="18">
        <f t="shared" ca="1" si="47"/>
        <v>0</v>
      </c>
      <c r="BY67" s="18">
        <f t="shared" ca="1" si="47"/>
        <v>0</v>
      </c>
      <c r="BZ67" s="18">
        <f t="shared" ca="1" si="47"/>
        <v>0</v>
      </c>
      <c r="CA67" s="18">
        <f t="shared" ca="1" si="47"/>
        <v>0</v>
      </c>
      <c r="CB67" s="18">
        <f t="shared" ca="1" si="47"/>
        <v>0</v>
      </c>
      <c r="CC67" s="18">
        <f t="shared" ca="1" si="48"/>
        <v>0</v>
      </c>
      <c r="CD67" s="18">
        <f t="shared" ca="1" si="48"/>
        <v>0</v>
      </c>
      <c r="CE67" s="18">
        <f t="shared" ca="1" si="48"/>
        <v>0</v>
      </c>
      <c r="CF67" s="18">
        <f t="shared" ca="1" si="48"/>
        <v>0</v>
      </c>
      <c r="CG67" s="18">
        <f t="shared" ca="1" si="48"/>
        <v>0</v>
      </c>
      <c r="CH67" s="18">
        <f t="shared" ca="1" si="48"/>
        <v>0</v>
      </c>
      <c r="CI67" s="19">
        <f t="shared" ca="1" si="24"/>
        <v>0</v>
      </c>
      <c r="CJ67" s="18">
        <f t="shared" ref="CJ67:CK76" ca="1" si="52">IFERROR(IF($C$2="Yurtiçi",INDIRECT("'"&amp;$B$2&amp;"'!"&amp;ADDRESS(MATCH($B67,INDIRECT("'"&amp;$B$2&amp;"'!$B$1:$B$1095"),0),MATCH(CJ$5,INDIRECT("'"&amp;$B$2&amp;"'!5:5"),0))),IF($C$2="Yurtdışı",INDIRECT("'"&amp;$B$2&amp;"'!"&amp;ADDRESS(MATCH($B67,INDIRECT("'"&amp;$B$2&amp;"'!$B$1:$B$1095"),0),MATCH(CJ$5,INDIRECT("'"&amp;$B$2&amp;"'!5:5"),0)+1)),INDIRECT("'"&amp;$B$2&amp;"'!"&amp;ADDRESS(MATCH($B67,INDIRECT("'"&amp;$B$2&amp;"'!$B$1:$B$1095"),0),MATCH(CJ$5,INDIRECT("'"&amp;$B$2&amp;"'!5:5"),0)))+INDIRECT("'"&amp;$B$2&amp;"'!"&amp;ADDRESS(MATCH($B67,INDIRECT("'"&amp;$B$2&amp;"'!$B$1:$B$1095"),0),MATCH(CJ$5,INDIRECT("'"&amp;$B$2&amp;"'!5:5"),0)+1)))),0)</f>
        <v>0</v>
      </c>
      <c r="CK67" s="18">
        <f t="shared" ca="1" si="52"/>
        <v>0</v>
      </c>
      <c r="CL67" s="19">
        <f t="shared" ca="1" si="25"/>
        <v>0</v>
      </c>
      <c r="CM67" s="18">
        <f t="shared" ref="CM67:CN76" ca="1" si="53">IFERROR(IF($C$2="Yurtiçi",INDIRECT("'"&amp;$B$2&amp;"'!"&amp;ADDRESS(MATCH($B67,INDIRECT("'"&amp;$B$2&amp;"'!$B$1:$B$1095"),0),MATCH(CM$5,INDIRECT("'"&amp;$B$2&amp;"'!5:5"),0))),IF($C$2="Yurtdışı",INDIRECT("'"&amp;$B$2&amp;"'!"&amp;ADDRESS(MATCH($B67,INDIRECT("'"&amp;$B$2&amp;"'!$B$1:$B$1095"),0),MATCH(CM$5,INDIRECT("'"&amp;$B$2&amp;"'!5:5"),0)+1)),INDIRECT("'"&amp;$B$2&amp;"'!"&amp;ADDRESS(MATCH($B67,INDIRECT("'"&amp;$B$2&amp;"'!$B$1:$B$1095"),0),MATCH(CM$5,INDIRECT("'"&amp;$B$2&amp;"'!5:5"),0)))+INDIRECT("'"&amp;$B$2&amp;"'!"&amp;ADDRESS(MATCH($B67,INDIRECT("'"&amp;$B$2&amp;"'!$B$1:$B$1095"),0),MATCH(CM$5,INDIRECT("'"&amp;$B$2&amp;"'!5:5"),0)+1)))),0)</f>
        <v>0</v>
      </c>
      <c r="CN67" s="18">
        <f t="shared" ca="1" si="53"/>
        <v>0</v>
      </c>
      <c r="CO67" s="19">
        <f t="shared" ca="1" si="26"/>
        <v>0</v>
      </c>
      <c r="CP67" s="18">
        <f t="shared" ca="1" si="49"/>
        <v>0</v>
      </c>
      <c r="CQ67" s="18">
        <f t="shared" ca="1" si="49"/>
        <v>0</v>
      </c>
      <c r="CR67" s="18">
        <f t="shared" ca="1" si="49"/>
        <v>0</v>
      </c>
      <c r="CS67" s="18">
        <f t="shared" ca="1" si="49"/>
        <v>0</v>
      </c>
      <c r="CT67" s="18">
        <f t="shared" ca="1" si="49"/>
        <v>0</v>
      </c>
      <c r="CU67" s="19">
        <f t="shared" ca="1" si="51"/>
        <v>62921068.450000003</v>
      </c>
    </row>
    <row r="68" spans="1:230" ht="12.75" customHeight="1">
      <c r="A68" s="57" t="s">
        <v>270</v>
      </c>
      <c r="B68" s="17">
        <v>3007</v>
      </c>
      <c r="C68" s="58" t="s">
        <v>252</v>
      </c>
      <c r="D68" s="19">
        <f t="shared" ca="1" si="23"/>
        <v>0</v>
      </c>
      <c r="E68" s="18">
        <f t="shared" ca="1" si="45"/>
        <v>0</v>
      </c>
      <c r="F68" s="18">
        <f t="shared" ca="1" si="45"/>
        <v>0</v>
      </c>
      <c r="G68" s="18">
        <f t="shared" ca="1" si="45"/>
        <v>0</v>
      </c>
      <c r="H68" s="18">
        <f t="shared" ca="1" si="45"/>
        <v>0</v>
      </c>
      <c r="I68" s="18">
        <f t="shared" ca="1" si="45"/>
        <v>0</v>
      </c>
      <c r="J68" s="18">
        <f t="shared" ca="1" si="45"/>
        <v>0</v>
      </c>
      <c r="K68" s="18">
        <f t="shared" ca="1" si="45"/>
        <v>0</v>
      </c>
      <c r="L68" s="18">
        <f t="shared" ca="1" si="45"/>
        <v>0</v>
      </c>
      <c r="M68" s="18">
        <f t="shared" ca="1" si="45"/>
        <v>0</v>
      </c>
      <c r="N68" s="18">
        <f t="shared" ca="1" si="45"/>
        <v>0</v>
      </c>
      <c r="O68" s="18">
        <f t="shared" ca="1" si="45"/>
        <v>0</v>
      </c>
      <c r="P68" s="18">
        <f t="shared" ca="1" si="45"/>
        <v>0</v>
      </c>
      <c r="Q68" s="18">
        <f t="shared" ca="1" si="45"/>
        <v>0</v>
      </c>
      <c r="R68" s="18">
        <f t="shared" ca="1" si="45"/>
        <v>0</v>
      </c>
      <c r="S68" s="18">
        <f t="shared" ca="1" si="45"/>
        <v>0</v>
      </c>
      <c r="T68" s="18">
        <f t="shared" ca="1" si="1"/>
        <v>0</v>
      </c>
      <c r="U68" s="18">
        <f t="shared" ca="1" si="46"/>
        <v>0</v>
      </c>
      <c r="V68" s="18">
        <f t="shared" ca="1" si="46"/>
        <v>0</v>
      </c>
      <c r="W68" s="18">
        <f t="shared" ca="1" si="46"/>
        <v>0</v>
      </c>
      <c r="X68" s="18">
        <f t="shared" ca="1" si="46"/>
        <v>0</v>
      </c>
      <c r="Y68" s="18">
        <f t="shared" ca="1" si="46"/>
        <v>0</v>
      </c>
      <c r="Z68" s="18">
        <f t="shared" ca="1" si="46"/>
        <v>0</v>
      </c>
      <c r="AA68" s="18">
        <f t="shared" ca="1" si="46"/>
        <v>0</v>
      </c>
      <c r="AB68" s="18">
        <f t="shared" ca="1" si="46"/>
        <v>0</v>
      </c>
      <c r="AC68" s="18">
        <f t="shared" ca="1" si="46"/>
        <v>0</v>
      </c>
      <c r="AD68" s="18">
        <f t="shared" ca="1" si="46"/>
        <v>0</v>
      </c>
      <c r="AE68" s="18">
        <f t="shared" ca="1" si="46"/>
        <v>0</v>
      </c>
      <c r="AF68" s="18">
        <f t="shared" ca="1" si="46"/>
        <v>0</v>
      </c>
      <c r="AG68" s="18">
        <f t="shared" ca="1" si="46"/>
        <v>0</v>
      </c>
      <c r="AH68" s="18">
        <f t="shared" ca="1" si="46"/>
        <v>0</v>
      </c>
      <c r="AI68" s="18">
        <f t="shared" ca="1" si="46"/>
        <v>0</v>
      </c>
      <c r="AJ68" s="18">
        <f t="shared" ca="1" si="46"/>
        <v>0</v>
      </c>
      <c r="AK68" s="18">
        <f t="shared" ca="1" si="43"/>
        <v>0</v>
      </c>
      <c r="AL68" s="18">
        <f t="shared" ca="1" si="43"/>
        <v>0</v>
      </c>
      <c r="AM68" s="18">
        <f t="shared" ca="1" si="43"/>
        <v>0</v>
      </c>
      <c r="AN68" s="18">
        <f t="shared" ca="1" si="43"/>
        <v>0</v>
      </c>
      <c r="AO68" s="18">
        <f t="shared" ca="1" si="43"/>
        <v>0</v>
      </c>
      <c r="AP68" s="18">
        <f t="shared" ca="1" si="43"/>
        <v>0</v>
      </c>
      <c r="AQ68" s="18">
        <f t="shared" ca="1" si="43"/>
        <v>0</v>
      </c>
      <c r="AR68" s="18">
        <f t="shared" ca="1" si="43"/>
        <v>0</v>
      </c>
      <c r="AS68" s="18">
        <f t="shared" ca="1" si="43"/>
        <v>0</v>
      </c>
      <c r="AT68" s="18">
        <f t="shared" ca="1" si="43"/>
        <v>0</v>
      </c>
      <c r="AU68" s="18">
        <f t="shared" ca="1" si="43"/>
        <v>0</v>
      </c>
      <c r="AV68" s="18">
        <f t="shared" ca="1" si="43"/>
        <v>0</v>
      </c>
      <c r="AW68" s="18">
        <f t="shared" ca="1" si="43"/>
        <v>0</v>
      </c>
      <c r="AX68" s="18">
        <f t="shared" ca="1" si="43"/>
        <v>0</v>
      </c>
      <c r="AY68" s="18">
        <f t="shared" ca="1" si="44"/>
        <v>0</v>
      </c>
      <c r="AZ68" s="18">
        <f t="shared" ca="1" si="44"/>
        <v>0</v>
      </c>
      <c r="BA68" s="18">
        <f t="shared" ca="1" si="44"/>
        <v>0</v>
      </c>
      <c r="BB68" s="18">
        <f t="shared" ca="1" si="44"/>
        <v>0</v>
      </c>
      <c r="BC68" s="18">
        <f t="shared" ca="1" si="44"/>
        <v>0</v>
      </c>
      <c r="BD68" s="18">
        <f t="shared" ca="1" si="44"/>
        <v>1791872.43</v>
      </c>
      <c r="BE68" s="18">
        <f t="shared" ca="1" si="44"/>
        <v>0</v>
      </c>
      <c r="BF68" s="18">
        <f t="shared" ca="1" si="44"/>
        <v>0</v>
      </c>
      <c r="BG68" s="18">
        <f t="shared" ca="1" si="44"/>
        <v>0</v>
      </c>
      <c r="BH68" s="18">
        <f t="shared" ca="1" si="44"/>
        <v>0</v>
      </c>
      <c r="BI68" s="18">
        <f t="shared" ca="1" si="44"/>
        <v>0</v>
      </c>
      <c r="BJ68" s="18">
        <f t="shared" ca="1" si="44"/>
        <v>0</v>
      </c>
      <c r="BK68" s="18">
        <f t="shared" ca="1" si="44"/>
        <v>0</v>
      </c>
      <c r="BL68" s="18">
        <f t="shared" ca="1" si="44"/>
        <v>0</v>
      </c>
      <c r="BM68" s="18">
        <f t="shared" ca="1" si="44"/>
        <v>0</v>
      </c>
      <c r="BN68" s="18">
        <f t="shared" ca="1" si="44"/>
        <v>0</v>
      </c>
      <c r="BO68" s="18">
        <f t="shared" ca="1" si="47"/>
        <v>0</v>
      </c>
      <c r="BP68" s="18">
        <f t="shared" ca="1" si="47"/>
        <v>0</v>
      </c>
      <c r="BQ68" s="18">
        <f t="shared" ca="1" si="47"/>
        <v>0</v>
      </c>
      <c r="BR68" s="18">
        <f t="shared" ca="1" si="47"/>
        <v>0</v>
      </c>
      <c r="BS68" s="18">
        <f t="shared" ca="1" si="47"/>
        <v>0</v>
      </c>
      <c r="BT68" s="18">
        <f t="shared" ca="1" si="47"/>
        <v>0</v>
      </c>
      <c r="BU68" s="18">
        <f t="shared" ca="1" si="47"/>
        <v>0</v>
      </c>
      <c r="BV68" s="18">
        <f t="shared" ca="1" si="47"/>
        <v>0</v>
      </c>
      <c r="BW68" s="18">
        <f t="shared" ca="1" si="47"/>
        <v>0</v>
      </c>
      <c r="BX68" s="18">
        <f t="shared" ca="1" si="47"/>
        <v>0</v>
      </c>
      <c r="BY68" s="18">
        <f t="shared" ca="1" si="47"/>
        <v>0</v>
      </c>
      <c r="BZ68" s="18">
        <f t="shared" ca="1" si="47"/>
        <v>0</v>
      </c>
      <c r="CA68" s="18">
        <f t="shared" ca="1" si="47"/>
        <v>0</v>
      </c>
      <c r="CB68" s="18">
        <f t="shared" ca="1" si="47"/>
        <v>0</v>
      </c>
      <c r="CC68" s="18">
        <f t="shared" ca="1" si="48"/>
        <v>0</v>
      </c>
      <c r="CD68" s="18">
        <f t="shared" ca="1" si="48"/>
        <v>0</v>
      </c>
      <c r="CE68" s="18">
        <f t="shared" ca="1" si="48"/>
        <v>0</v>
      </c>
      <c r="CF68" s="18">
        <f t="shared" ca="1" si="48"/>
        <v>0</v>
      </c>
      <c r="CG68" s="18">
        <f t="shared" ca="1" si="48"/>
        <v>0</v>
      </c>
      <c r="CH68" s="18">
        <f t="shared" ca="1" si="48"/>
        <v>0</v>
      </c>
      <c r="CI68" s="19">
        <f t="shared" ca="1" si="24"/>
        <v>0</v>
      </c>
      <c r="CJ68" s="18">
        <f t="shared" ca="1" si="52"/>
        <v>0</v>
      </c>
      <c r="CK68" s="18">
        <f t="shared" ca="1" si="52"/>
        <v>0</v>
      </c>
      <c r="CL68" s="19">
        <f t="shared" ca="1" si="25"/>
        <v>0</v>
      </c>
      <c r="CM68" s="18">
        <f t="shared" ca="1" si="53"/>
        <v>0</v>
      </c>
      <c r="CN68" s="18">
        <f t="shared" ca="1" si="53"/>
        <v>0</v>
      </c>
      <c r="CO68" s="19">
        <f t="shared" ca="1" si="26"/>
        <v>0</v>
      </c>
      <c r="CP68" s="18">
        <f t="shared" ca="1" si="49"/>
        <v>0</v>
      </c>
      <c r="CQ68" s="18">
        <f t="shared" ca="1" si="49"/>
        <v>0</v>
      </c>
      <c r="CR68" s="18">
        <f t="shared" ca="1" si="49"/>
        <v>0</v>
      </c>
      <c r="CS68" s="18">
        <f t="shared" ca="1" si="49"/>
        <v>0</v>
      </c>
      <c r="CT68" s="18">
        <f t="shared" ca="1" si="49"/>
        <v>0</v>
      </c>
      <c r="CU68" s="19">
        <f t="shared" ca="1" si="51"/>
        <v>1791872.43</v>
      </c>
    </row>
    <row r="69" spans="1:230" ht="12.75" customHeight="1">
      <c r="A69" s="57" t="s">
        <v>272</v>
      </c>
      <c r="B69" s="17">
        <v>3008</v>
      </c>
      <c r="C69" s="58" t="s">
        <v>252</v>
      </c>
      <c r="D69" s="19">
        <f t="shared" ca="1" si="23"/>
        <v>0</v>
      </c>
      <c r="E69" s="18">
        <f t="shared" ca="1" si="45"/>
        <v>0</v>
      </c>
      <c r="F69" s="18">
        <f t="shared" ca="1" si="45"/>
        <v>0</v>
      </c>
      <c r="G69" s="18">
        <f t="shared" ca="1" si="45"/>
        <v>0</v>
      </c>
      <c r="H69" s="18">
        <f t="shared" ca="1" si="45"/>
        <v>0</v>
      </c>
      <c r="I69" s="18">
        <f t="shared" ca="1" si="45"/>
        <v>0</v>
      </c>
      <c r="J69" s="18">
        <f t="shared" ca="1" si="45"/>
        <v>0</v>
      </c>
      <c r="K69" s="18">
        <f t="shared" ca="1" si="45"/>
        <v>0</v>
      </c>
      <c r="L69" s="18">
        <f t="shared" ca="1" si="45"/>
        <v>0</v>
      </c>
      <c r="M69" s="18">
        <f t="shared" ca="1" si="45"/>
        <v>0</v>
      </c>
      <c r="N69" s="18">
        <f t="shared" ca="1" si="45"/>
        <v>0</v>
      </c>
      <c r="O69" s="18">
        <f t="shared" ca="1" si="45"/>
        <v>0</v>
      </c>
      <c r="P69" s="18">
        <f t="shared" ca="1" si="45"/>
        <v>0</v>
      </c>
      <c r="Q69" s="18">
        <f t="shared" ca="1" si="45"/>
        <v>0</v>
      </c>
      <c r="R69" s="18">
        <f t="shared" ca="1" si="45"/>
        <v>0</v>
      </c>
      <c r="S69" s="18">
        <f t="shared" ca="1" si="45"/>
        <v>0</v>
      </c>
      <c r="T69" s="18">
        <f t="shared" ca="1" si="1"/>
        <v>0</v>
      </c>
      <c r="U69" s="18">
        <f t="shared" ca="1" si="46"/>
        <v>0</v>
      </c>
      <c r="V69" s="18">
        <f t="shared" ca="1" si="46"/>
        <v>0</v>
      </c>
      <c r="W69" s="18">
        <f t="shared" ca="1" si="46"/>
        <v>0</v>
      </c>
      <c r="X69" s="18">
        <f t="shared" ca="1" si="46"/>
        <v>0</v>
      </c>
      <c r="Y69" s="18">
        <f t="shared" ca="1" si="46"/>
        <v>0</v>
      </c>
      <c r="Z69" s="18">
        <f t="shared" ca="1" si="46"/>
        <v>0</v>
      </c>
      <c r="AA69" s="18">
        <f t="shared" ca="1" si="46"/>
        <v>0</v>
      </c>
      <c r="AB69" s="18">
        <f t="shared" ca="1" si="46"/>
        <v>0</v>
      </c>
      <c r="AC69" s="18">
        <f t="shared" ca="1" si="46"/>
        <v>0</v>
      </c>
      <c r="AD69" s="18">
        <f t="shared" ca="1" si="46"/>
        <v>0</v>
      </c>
      <c r="AE69" s="18">
        <f t="shared" ca="1" si="46"/>
        <v>0</v>
      </c>
      <c r="AF69" s="18">
        <f t="shared" ca="1" si="46"/>
        <v>0</v>
      </c>
      <c r="AG69" s="18">
        <f t="shared" ca="1" si="46"/>
        <v>0</v>
      </c>
      <c r="AH69" s="18">
        <f t="shared" ca="1" si="46"/>
        <v>0</v>
      </c>
      <c r="AI69" s="18">
        <f t="shared" ca="1" si="46"/>
        <v>0</v>
      </c>
      <c r="AJ69" s="18">
        <f t="shared" ca="1" si="46"/>
        <v>0</v>
      </c>
      <c r="AK69" s="18">
        <f t="shared" ca="1" si="43"/>
        <v>0</v>
      </c>
      <c r="AL69" s="18">
        <f t="shared" ca="1" si="43"/>
        <v>0</v>
      </c>
      <c r="AM69" s="18">
        <f t="shared" ca="1" si="43"/>
        <v>0</v>
      </c>
      <c r="AN69" s="18">
        <f t="shared" ca="1" si="43"/>
        <v>0</v>
      </c>
      <c r="AO69" s="18">
        <f t="shared" ca="1" si="43"/>
        <v>0</v>
      </c>
      <c r="AP69" s="18">
        <f t="shared" ca="1" si="43"/>
        <v>0</v>
      </c>
      <c r="AQ69" s="18">
        <f t="shared" ca="1" si="43"/>
        <v>0</v>
      </c>
      <c r="AR69" s="18">
        <f t="shared" ca="1" si="43"/>
        <v>0</v>
      </c>
      <c r="AS69" s="18">
        <f t="shared" ca="1" si="43"/>
        <v>0</v>
      </c>
      <c r="AT69" s="18">
        <f t="shared" ca="1" si="43"/>
        <v>0</v>
      </c>
      <c r="AU69" s="18">
        <f t="shared" ca="1" si="43"/>
        <v>0</v>
      </c>
      <c r="AV69" s="18">
        <f t="shared" ca="1" si="43"/>
        <v>0</v>
      </c>
      <c r="AW69" s="18">
        <f t="shared" ca="1" si="43"/>
        <v>0</v>
      </c>
      <c r="AX69" s="18">
        <f t="shared" ca="1" si="43"/>
        <v>0</v>
      </c>
      <c r="AY69" s="18">
        <f t="shared" ca="1" si="44"/>
        <v>0</v>
      </c>
      <c r="AZ69" s="18">
        <f t="shared" ca="1" si="44"/>
        <v>0</v>
      </c>
      <c r="BA69" s="18">
        <f t="shared" ca="1" si="44"/>
        <v>0</v>
      </c>
      <c r="BB69" s="18">
        <f t="shared" ca="1" si="44"/>
        <v>0</v>
      </c>
      <c r="BC69" s="18">
        <f t="shared" ca="1" si="44"/>
        <v>0</v>
      </c>
      <c r="BD69" s="18">
        <f t="shared" ca="1" si="44"/>
        <v>23804732.350000001</v>
      </c>
      <c r="BE69" s="18">
        <f t="shared" ca="1" si="44"/>
        <v>0</v>
      </c>
      <c r="BF69" s="18">
        <f t="shared" ca="1" si="44"/>
        <v>0</v>
      </c>
      <c r="BG69" s="18">
        <f t="shared" ca="1" si="44"/>
        <v>0</v>
      </c>
      <c r="BH69" s="18">
        <f t="shared" ca="1" si="44"/>
        <v>0</v>
      </c>
      <c r="BI69" s="18">
        <f t="shared" ca="1" si="44"/>
        <v>0</v>
      </c>
      <c r="BJ69" s="18">
        <f t="shared" ca="1" si="44"/>
        <v>0</v>
      </c>
      <c r="BK69" s="18">
        <f t="shared" ca="1" si="44"/>
        <v>0</v>
      </c>
      <c r="BL69" s="18">
        <f t="shared" ca="1" si="44"/>
        <v>0</v>
      </c>
      <c r="BM69" s="18">
        <f t="shared" ca="1" si="44"/>
        <v>0</v>
      </c>
      <c r="BN69" s="18">
        <f t="shared" ca="1" si="44"/>
        <v>0</v>
      </c>
      <c r="BO69" s="18">
        <f t="shared" ca="1" si="47"/>
        <v>0</v>
      </c>
      <c r="BP69" s="18">
        <f t="shared" ca="1" si="47"/>
        <v>0</v>
      </c>
      <c r="BQ69" s="18">
        <f t="shared" ca="1" si="47"/>
        <v>0</v>
      </c>
      <c r="BR69" s="18">
        <f t="shared" ca="1" si="47"/>
        <v>0</v>
      </c>
      <c r="BS69" s="18">
        <f t="shared" ca="1" si="47"/>
        <v>0</v>
      </c>
      <c r="BT69" s="18">
        <f t="shared" ca="1" si="47"/>
        <v>0</v>
      </c>
      <c r="BU69" s="18">
        <f t="shared" ca="1" si="47"/>
        <v>0</v>
      </c>
      <c r="BV69" s="18">
        <f t="shared" ca="1" si="47"/>
        <v>0</v>
      </c>
      <c r="BW69" s="18">
        <f t="shared" ca="1" si="47"/>
        <v>0</v>
      </c>
      <c r="BX69" s="18">
        <f t="shared" ca="1" si="47"/>
        <v>0</v>
      </c>
      <c r="BY69" s="18">
        <f t="shared" ca="1" si="47"/>
        <v>0</v>
      </c>
      <c r="BZ69" s="18">
        <f t="shared" ca="1" si="47"/>
        <v>0</v>
      </c>
      <c r="CA69" s="18">
        <f t="shared" ca="1" si="47"/>
        <v>0</v>
      </c>
      <c r="CB69" s="18">
        <f t="shared" ca="1" si="47"/>
        <v>0</v>
      </c>
      <c r="CC69" s="18">
        <f t="shared" ca="1" si="48"/>
        <v>0</v>
      </c>
      <c r="CD69" s="18">
        <f t="shared" ca="1" si="48"/>
        <v>0</v>
      </c>
      <c r="CE69" s="18">
        <f t="shared" ca="1" si="48"/>
        <v>0</v>
      </c>
      <c r="CF69" s="18">
        <f t="shared" ca="1" si="48"/>
        <v>0</v>
      </c>
      <c r="CG69" s="18">
        <f t="shared" ca="1" si="48"/>
        <v>0</v>
      </c>
      <c r="CH69" s="18">
        <f t="shared" ca="1" si="48"/>
        <v>0</v>
      </c>
      <c r="CI69" s="19">
        <f t="shared" ca="1" si="24"/>
        <v>0</v>
      </c>
      <c r="CJ69" s="18">
        <f t="shared" ca="1" si="52"/>
        <v>0</v>
      </c>
      <c r="CK69" s="18">
        <f t="shared" ca="1" si="52"/>
        <v>0</v>
      </c>
      <c r="CL69" s="19">
        <f t="shared" ca="1" si="25"/>
        <v>0</v>
      </c>
      <c r="CM69" s="18">
        <f t="shared" ca="1" si="53"/>
        <v>0</v>
      </c>
      <c r="CN69" s="18">
        <f t="shared" ca="1" si="53"/>
        <v>0</v>
      </c>
      <c r="CO69" s="19">
        <f t="shared" ca="1" si="26"/>
        <v>0</v>
      </c>
      <c r="CP69" s="18">
        <f t="shared" ca="1" si="49"/>
        <v>0</v>
      </c>
      <c r="CQ69" s="18">
        <f t="shared" ca="1" si="49"/>
        <v>0</v>
      </c>
      <c r="CR69" s="18">
        <f t="shared" ca="1" si="49"/>
        <v>0</v>
      </c>
      <c r="CS69" s="18">
        <f t="shared" ca="1" si="49"/>
        <v>0</v>
      </c>
      <c r="CT69" s="18">
        <f t="shared" ca="1" si="49"/>
        <v>0</v>
      </c>
      <c r="CU69" s="19">
        <f t="shared" ca="1" si="51"/>
        <v>23804732.350000001</v>
      </c>
    </row>
    <row r="70" spans="1:230" ht="12.75" customHeight="1">
      <c r="A70" s="57" t="s">
        <v>274</v>
      </c>
      <c r="B70" s="17">
        <v>3009</v>
      </c>
      <c r="C70" s="58" t="s">
        <v>252</v>
      </c>
      <c r="D70" s="19">
        <f t="shared" ca="1" si="23"/>
        <v>0</v>
      </c>
      <c r="E70" s="18">
        <f t="shared" ca="1" si="45"/>
        <v>0</v>
      </c>
      <c r="F70" s="18">
        <f t="shared" ca="1" si="45"/>
        <v>0</v>
      </c>
      <c r="G70" s="18">
        <f t="shared" ca="1" si="45"/>
        <v>0</v>
      </c>
      <c r="H70" s="18">
        <f t="shared" ca="1" si="45"/>
        <v>0</v>
      </c>
      <c r="I70" s="18">
        <f t="shared" ca="1" si="45"/>
        <v>0</v>
      </c>
      <c r="J70" s="18">
        <f t="shared" ca="1" si="45"/>
        <v>0</v>
      </c>
      <c r="K70" s="18">
        <f t="shared" ca="1" si="45"/>
        <v>0</v>
      </c>
      <c r="L70" s="18">
        <f t="shared" ca="1" si="45"/>
        <v>0</v>
      </c>
      <c r="M70" s="18">
        <f t="shared" ca="1" si="45"/>
        <v>0</v>
      </c>
      <c r="N70" s="18">
        <f t="shared" ca="1" si="45"/>
        <v>0</v>
      </c>
      <c r="O70" s="18">
        <f t="shared" ca="1" si="45"/>
        <v>0</v>
      </c>
      <c r="P70" s="18">
        <f t="shared" ca="1" si="45"/>
        <v>0</v>
      </c>
      <c r="Q70" s="18">
        <f t="shared" ca="1" si="45"/>
        <v>0</v>
      </c>
      <c r="R70" s="18">
        <f t="shared" ca="1" si="45"/>
        <v>0</v>
      </c>
      <c r="S70" s="18">
        <f t="shared" ca="1" si="45"/>
        <v>0</v>
      </c>
      <c r="T70" s="18">
        <f t="shared" ca="1" si="1"/>
        <v>0</v>
      </c>
      <c r="U70" s="18">
        <f t="shared" ca="1" si="46"/>
        <v>0</v>
      </c>
      <c r="V70" s="18">
        <f t="shared" ca="1" si="46"/>
        <v>0</v>
      </c>
      <c r="W70" s="18">
        <f t="shared" ca="1" si="46"/>
        <v>0</v>
      </c>
      <c r="X70" s="18">
        <f t="shared" ca="1" si="46"/>
        <v>0</v>
      </c>
      <c r="Y70" s="18">
        <f t="shared" ca="1" si="46"/>
        <v>0</v>
      </c>
      <c r="Z70" s="18">
        <f t="shared" ca="1" si="46"/>
        <v>0</v>
      </c>
      <c r="AA70" s="18">
        <f t="shared" ca="1" si="46"/>
        <v>0</v>
      </c>
      <c r="AB70" s="18">
        <f t="shared" ca="1" si="46"/>
        <v>0</v>
      </c>
      <c r="AC70" s="18">
        <f t="shared" ca="1" si="46"/>
        <v>0</v>
      </c>
      <c r="AD70" s="18">
        <f t="shared" ca="1" si="46"/>
        <v>0</v>
      </c>
      <c r="AE70" s="18">
        <f t="shared" ca="1" si="46"/>
        <v>0</v>
      </c>
      <c r="AF70" s="18">
        <f t="shared" ca="1" si="46"/>
        <v>0</v>
      </c>
      <c r="AG70" s="18">
        <f t="shared" ca="1" si="46"/>
        <v>0</v>
      </c>
      <c r="AH70" s="18">
        <f t="shared" ca="1" si="46"/>
        <v>0</v>
      </c>
      <c r="AI70" s="18">
        <f t="shared" ca="1" si="46"/>
        <v>0</v>
      </c>
      <c r="AJ70" s="18">
        <f t="shared" ref="AJ70:AY76" ca="1" si="54">IFERROR(IF($C$2="Yurtiçi",INDIRECT("'"&amp;$B$2&amp;"'!"&amp;ADDRESS(MATCH($B70,INDIRECT("'"&amp;$B$2&amp;"'!$B$1:$B$1095"),0),MATCH(AJ$5,INDIRECT("'"&amp;$B$2&amp;"'!5:5"),0))),IF($C$2="Yurtdışı",INDIRECT("'"&amp;$B$2&amp;"'!"&amp;ADDRESS(MATCH($B70,INDIRECT("'"&amp;$B$2&amp;"'!$B$1:$B$1095"),0),MATCH(AJ$5,INDIRECT("'"&amp;$B$2&amp;"'!5:5"),0)+1)),INDIRECT("'"&amp;$B$2&amp;"'!"&amp;ADDRESS(MATCH($B70,INDIRECT("'"&amp;$B$2&amp;"'!$B$1:$B$1095"),0),MATCH(AJ$5,INDIRECT("'"&amp;$B$2&amp;"'!5:5"),0)))+INDIRECT("'"&amp;$B$2&amp;"'!"&amp;ADDRESS(MATCH($B70,INDIRECT("'"&amp;$B$2&amp;"'!$B$1:$B$1095"),0),MATCH(AJ$5,INDIRECT("'"&amp;$B$2&amp;"'!5:5"),0)+1)))),0)</f>
        <v>0</v>
      </c>
      <c r="AK70" s="18">
        <f t="shared" ca="1" si="54"/>
        <v>0</v>
      </c>
      <c r="AL70" s="18">
        <f t="shared" ca="1" si="54"/>
        <v>0</v>
      </c>
      <c r="AM70" s="18">
        <f t="shared" ca="1" si="54"/>
        <v>0</v>
      </c>
      <c r="AN70" s="18">
        <f t="shared" ca="1" si="54"/>
        <v>0</v>
      </c>
      <c r="AO70" s="18">
        <f t="shared" ca="1" si="54"/>
        <v>0</v>
      </c>
      <c r="AP70" s="18">
        <f t="shared" ca="1" si="54"/>
        <v>0</v>
      </c>
      <c r="AQ70" s="18">
        <f t="shared" ca="1" si="54"/>
        <v>0</v>
      </c>
      <c r="AR70" s="18">
        <f t="shared" ca="1" si="54"/>
        <v>0</v>
      </c>
      <c r="AS70" s="18">
        <f t="shared" ca="1" si="54"/>
        <v>0</v>
      </c>
      <c r="AT70" s="18">
        <f t="shared" ca="1" si="54"/>
        <v>0</v>
      </c>
      <c r="AU70" s="18">
        <f t="shared" ca="1" si="54"/>
        <v>0</v>
      </c>
      <c r="AV70" s="18">
        <f t="shared" ca="1" si="54"/>
        <v>0</v>
      </c>
      <c r="AW70" s="18">
        <f t="shared" ca="1" si="54"/>
        <v>0</v>
      </c>
      <c r="AX70" s="18">
        <f t="shared" ca="1" si="54"/>
        <v>0</v>
      </c>
      <c r="AY70" s="18">
        <f t="shared" ca="1" si="54"/>
        <v>0</v>
      </c>
      <c r="AZ70" s="18">
        <f t="shared" ref="AZ70:BO76" ca="1" si="55">IFERROR(IF($C$2="Yurtiçi",INDIRECT("'"&amp;$B$2&amp;"'!"&amp;ADDRESS(MATCH($B70,INDIRECT("'"&amp;$B$2&amp;"'!$B$1:$B$1095"),0),MATCH(AZ$5,INDIRECT("'"&amp;$B$2&amp;"'!5:5"),0))),IF($C$2="Yurtdışı",INDIRECT("'"&amp;$B$2&amp;"'!"&amp;ADDRESS(MATCH($B70,INDIRECT("'"&amp;$B$2&amp;"'!$B$1:$B$1095"),0),MATCH(AZ$5,INDIRECT("'"&amp;$B$2&amp;"'!5:5"),0)+1)),INDIRECT("'"&amp;$B$2&amp;"'!"&amp;ADDRESS(MATCH($B70,INDIRECT("'"&amp;$B$2&amp;"'!$B$1:$B$1095"),0),MATCH(AZ$5,INDIRECT("'"&amp;$B$2&amp;"'!5:5"),0)))+INDIRECT("'"&amp;$B$2&amp;"'!"&amp;ADDRESS(MATCH($B70,INDIRECT("'"&amp;$B$2&amp;"'!$B$1:$B$1095"),0),MATCH(AZ$5,INDIRECT("'"&amp;$B$2&amp;"'!5:5"),0)+1)))),0)</f>
        <v>0</v>
      </c>
      <c r="BA70" s="18">
        <f t="shared" ca="1" si="55"/>
        <v>0</v>
      </c>
      <c r="BB70" s="18">
        <f t="shared" ca="1" si="55"/>
        <v>0</v>
      </c>
      <c r="BC70" s="18">
        <f t="shared" ca="1" si="55"/>
        <v>0</v>
      </c>
      <c r="BD70" s="18">
        <f t="shared" ca="1" si="55"/>
        <v>18664120.600000042</v>
      </c>
      <c r="BE70" s="18">
        <f t="shared" ca="1" si="55"/>
        <v>8302493.2700000005</v>
      </c>
      <c r="BF70" s="18">
        <f t="shared" ca="1" si="55"/>
        <v>0</v>
      </c>
      <c r="BG70" s="18">
        <f t="shared" ca="1" si="55"/>
        <v>0</v>
      </c>
      <c r="BH70" s="18">
        <f t="shared" ca="1" si="55"/>
        <v>0</v>
      </c>
      <c r="BI70" s="18">
        <f t="shared" ca="1" si="55"/>
        <v>0</v>
      </c>
      <c r="BJ70" s="18">
        <f t="shared" ca="1" si="55"/>
        <v>0</v>
      </c>
      <c r="BK70" s="18">
        <f t="shared" ca="1" si="55"/>
        <v>0</v>
      </c>
      <c r="BL70" s="18">
        <f t="shared" ca="1" si="55"/>
        <v>0</v>
      </c>
      <c r="BM70" s="18">
        <f t="shared" ca="1" si="55"/>
        <v>0</v>
      </c>
      <c r="BN70" s="18">
        <f t="shared" ca="1" si="55"/>
        <v>0</v>
      </c>
      <c r="BO70" s="18">
        <f t="shared" ca="1" si="55"/>
        <v>0</v>
      </c>
      <c r="BP70" s="18">
        <f t="shared" ca="1" si="47"/>
        <v>0</v>
      </c>
      <c r="BQ70" s="18">
        <f t="shared" ca="1" si="47"/>
        <v>0</v>
      </c>
      <c r="BR70" s="18">
        <f t="shared" ca="1" si="47"/>
        <v>0</v>
      </c>
      <c r="BS70" s="18">
        <f t="shared" ca="1" si="47"/>
        <v>0</v>
      </c>
      <c r="BT70" s="18">
        <f t="shared" ca="1" si="47"/>
        <v>0</v>
      </c>
      <c r="BU70" s="18">
        <f t="shared" ca="1" si="47"/>
        <v>0</v>
      </c>
      <c r="BV70" s="18">
        <f t="shared" ca="1" si="47"/>
        <v>0</v>
      </c>
      <c r="BW70" s="18">
        <f t="shared" ca="1" si="47"/>
        <v>0</v>
      </c>
      <c r="BX70" s="18">
        <f t="shared" ca="1" si="47"/>
        <v>0</v>
      </c>
      <c r="BY70" s="18">
        <f t="shared" ca="1" si="47"/>
        <v>0</v>
      </c>
      <c r="BZ70" s="18">
        <f t="shared" ca="1" si="47"/>
        <v>0</v>
      </c>
      <c r="CA70" s="18">
        <f t="shared" ca="1" si="47"/>
        <v>0</v>
      </c>
      <c r="CB70" s="18">
        <f t="shared" ca="1" si="47"/>
        <v>0</v>
      </c>
      <c r="CC70" s="18">
        <f t="shared" ca="1" si="48"/>
        <v>0</v>
      </c>
      <c r="CD70" s="18">
        <f t="shared" ca="1" si="48"/>
        <v>0</v>
      </c>
      <c r="CE70" s="18">
        <f t="shared" ca="1" si="48"/>
        <v>0</v>
      </c>
      <c r="CF70" s="18">
        <f t="shared" ca="1" si="48"/>
        <v>0</v>
      </c>
      <c r="CG70" s="18">
        <f t="shared" ca="1" si="48"/>
        <v>0</v>
      </c>
      <c r="CH70" s="18">
        <f t="shared" ca="1" si="48"/>
        <v>0</v>
      </c>
      <c r="CI70" s="19">
        <f t="shared" ca="1" si="24"/>
        <v>166194680.30000001</v>
      </c>
      <c r="CJ70" s="18">
        <f t="shared" ca="1" si="52"/>
        <v>0</v>
      </c>
      <c r="CK70" s="18">
        <f t="shared" ca="1" si="52"/>
        <v>0</v>
      </c>
      <c r="CL70" s="19">
        <f t="shared" ca="1" si="25"/>
        <v>166194680.30000001</v>
      </c>
      <c r="CM70" s="18">
        <f t="shared" ca="1" si="53"/>
        <v>17046372.470000003</v>
      </c>
      <c r="CN70" s="18">
        <f t="shared" ca="1" si="53"/>
        <v>149148307.83000001</v>
      </c>
      <c r="CO70" s="19">
        <f t="shared" ca="1" si="26"/>
        <v>0</v>
      </c>
      <c r="CP70" s="18">
        <f t="shared" ca="1" si="49"/>
        <v>0</v>
      </c>
      <c r="CQ70" s="18">
        <f t="shared" ca="1" si="49"/>
        <v>0</v>
      </c>
      <c r="CR70" s="18">
        <f t="shared" ca="1" si="49"/>
        <v>0</v>
      </c>
      <c r="CS70" s="18">
        <f t="shared" ca="1" si="49"/>
        <v>0</v>
      </c>
      <c r="CT70" s="18">
        <f t="shared" ca="1" si="49"/>
        <v>0</v>
      </c>
      <c r="CU70" s="19">
        <f t="shared" ca="1" si="51"/>
        <v>193161294.17000005</v>
      </c>
    </row>
    <row r="71" spans="1:230" ht="12.75" customHeight="1">
      <c r="A71" s="57" t="s">
        <v>276</v>
      </c>
      <c r="B71" s="17">
        <v>3011</v>
      </c>
      <c r="C71" s="58" t="s">
        <v>252</v>
      </c>
      <c r="D71" s="19">
        <f t="shared" ca="1" si="23"/>
        <v>0</v>
      </c>
      <c r="E71" s="18">
        <f t="shared" ref="E71:S76" ca="1" si="56">IFERROR(IF($C$2="Yurtiçi",INDIRECT("'"&amp;$B$2&amp;"'!"&amp;ADDRESS(MATCH($B71,INDIRECT("'"&amp;$B$2&amp;"'!$B$1:$B$1095"),0),MATCH(E$5,INDIRECT("'"&amp;$B$2&amp;"'!5:5"),0))),IF($C$2="Yurtdışı",INDIRECT("'"&amp;$B$2&amp;"'!"&amp;ADDRESS(MATCH($B71,INDIRECT("'"&amp;$B$2&amp;"'!$B$1:$B$1095"),0),MATCH(E$5,INDIRECT("'"&amp;$B$2&amp;"'!5:5"),0)+1)),INDIRECT("'"&amp;$B$2&amp;"'!"&amp;ADDRESS(MATCH($B71,INDIRECT("'"&amp;$B$2&amp;"'!$B$1:$B$1095"),0),MATCH(E$5,INDIRECT("'"&amp;$B$2&amp;"'!5:5"),0)))+INDIRECT("'"&amp;$B$2&amp;"'!"&amp;ADDRESS(MATCH($B71,INDIRECT("'"&amp;$B$2&amp;"'!$B$1:$B$1095"),0),MATCH(E$5,INDIRECT("'"&amp;$B$2&amp;"'!5:5"),0)+1)))),0)</f>
        <v>0</v>
      </c>
      <c r="F71" s="18">
        <f t="shared" ca="1" si="56"/>
        <v>0</v>
      </c>
      <c r="G71" s="18">
        <f t="shared" ca="1" si="56"/>
        <v>0</v>
      </c>
      <c r="H71" s="18">
        <f t="shared" ca="1" si="56"/>
        <v>0</v>
      </c>
      <c r="I71" s="18">
        <f t="shared" ca="1" si="56"/>
        <v>0</v>
      </c>
      <c r="J71" s="18">
        <f t="shared" ca="1" si="56"/>
        <v>0</v>
      </c>
      <c r="K71" s="18">
        <f t="shared" ca="1" si="56"/>
        <v>0</v>
      </c>
      <c r="L71" s="18">
        <f t="shared" ca="1" si="56"/>
        <v>0</v>
      </c>
      <c r="M71" s="18">
        <f t="shared" ca="1" si="56"/>
        <v>0</v>
      </c>
      <c r="N71" s="18">
        <f t="shared" ca="1" si="56"/>
        <v>0</v>
      </c>
      <c r="O71" s="18">
        <f t="shared" ca="1" si="56"/>
        <v>0</v>
      </c>
      <c r="P71" s="18">
        <f t="shared" ca="1" si="56"/>
        <v>0</v>
      </c>
      <c r="Q71" s="18">
        <f t="shared" ca="1" si="56"/>
        <v>0</v>
      </c>
      <c r="R71" s="18">
        <f t="shared" ca="1" si="56"/>
        <v>0</v>
      </c>
      <c r="S71" s="18">
        <f t="shared" ca="1" si="56"/>
        <v>0</v>
      </c>
      <c r="T71" s="18">
        <f t="shared" ref="T71:T76" ca="1" si="57">IFERROR(IF($C$2="Yurtiçi",INDIRECT("'"&amp;$B$2&amp;"'!"&amp;ADDRESS(MATCH($B71,INDIRECT("'"&amp;$B$2&amp;"'!$B$1:$B$1095"),0),MATCH("715-Yeşilkart Hariç",INDIRECT("'"&amp;$B$2&amp;"'!5:5"),0))),IF($C$2="Yurtdışı",INDIRECT("'"&amp;$B$2&amp;"'!"&amp;ADDRESS(MATCH($B71,INDIRECT("'"&amp;$B$2&amp;"'!$B$1:$B$1095"),0),MATCH("715-Yeşilkart Hariç",INDIRECT("'"&amp;$B$2&amp;"'!5:5"),0)+1)),INDIRECT("'"&amp;$B$2&amp;"'!"&amp;ADDRESS(MATCH($B71,INDIRECT("'"&amp;$B$2&amp;"'!$B$1:$B$1095"),0),MATCH("715-Yeşilkart Hariç",INDIRECT("'"&amp;$B$2&amp;"'!5:5"),0)))+INDIRECT("'"&amp;$B$2&amp;"'!"&amp;ADDRESS(MATCH($B71,INDIRECT("'"&amp;$B$2&amp;"'!$B$1:$B$1095"),0),MATCH("715-Yeşilkart Hariç",INDIRECT("'"&amp;$B$2&amp;"'!5:5"),0)+1)))),0)</f>
        <v>0</v>
      </c>
      <c r="U71" s="18">
        <f t="shared" ref="U71:AJ76" ca="1" si="58">IFERROR(IF($C$2="Yurtiçi",INDIRECT("'"&amp;$B$2&amp;"'!"&amp;ADDRESS(MATCH($B71,INDIRECT("'"&amp;$B$2&amp;"'!$B$1:$B$1095"),0),MATCH(U$5,INDIRECT("'"&amp;$B$2&amp;"'!5:5"),0))),IF($C$2="Yurtdışı",INDIRECT("'"&amp;$B$2&amp;"'!"&amp;ADDRESS(MATCH($B71,INDIRECT("'"&amp;$B$2&amp;"'!$B$1:$B$1095"),0),MATCH(U$5,INDIRECT("'"&amp;$B$2&amp;"'!5:5"),0)+1)),INDIRECT("'"&amp;$B$2&amp;"'!"&amp;ADDRESS(MATCH($B71,INDIRECT("'"&amp;$B$2&amp;"'!$B$1:$B$1095"),0),MATCH(U$5,INDIRECT("'"&amp;$B$2&amp;"'!5:5"),0)))+INDIRECT("'"&amp;$B$2&amp;"'!"&amp;ADDRESS(MATCH($B71,INDIRECT("'"&amp;$B$2&amp;"'!$B$1:$B$1095"),0),MATCH(U$5,INDIRECT("'"&amp;$B$2&amp;"'!5:5"),0)+1)))),0)</f>
        <v>0</v>
      </c>
      <c r="V71" s="18">
        <f t="shared" ca="1" si="58"/>
        <v>0</v>
      </c>
      <c r="W71" s="18">
        <f t="shared" ca="1" si="58"/>
        <v>0</v>
      </c>
      <c r="X71" s="18">
        <f t="shared" ca="1" si="58"/>
        <v>0</v>
      </c>
      <c r="Y71" s="18">
        <f t="shared" ca="1" si="58"/>
        <v>0</v>
      </c>
      <c r="Z71" s="18">
        <f t="shared" ca="1" si="58"/>
        <v>0</v>
      </c>
      <c r="AA71" s="18">
        <f t="shared" ca="1" si="58"/>
        <v>0</v>
      </c>
      <c r="AB71" s="18">
        <f t="shared" ca="1" si="58"/>
        <v>0</v>
      </c>
      <c r="AC71" s="18">
        <f t="shared" ca="1" si="58"/>
        <v>0</v>
      </c>
      <c r="AD71" s="18">
        <f t="shared" ca="1" si="58"/>
        <v>0</v>
      </c>
      <c r="AE71" s="18">
        <f t="shared" ca="1" si="58"/>
        <v>0</v>
      </c>
      <c r="AF71" s="18">
        <f t="shared" ca="1" si="58"/>
        <v>0</v>
      </c>
      <c r="AG71" s="18">
        <f t="shared" ca="1" si="58"/>
        <v>0</v>
      </c>
      <c r="AH71" s="18">
        <f t="shared" ca="1" si="58"/>
        <v>0</v>
      </c>
      <c r="AI71" s="18">
        <f t="shared" ca="1" si="58"/>
        <v>0</v>
      </c>
      <c r="AJ71" s="18">
        <f t="shared" ca="1" si="58"/>
        <v>0</v>
      </c>
      <c r="AK71" s="18">
        <f t="shared" ca="1" si="54"/>
        <v>0</v>
      </c>
      <c r="AL71" s="18">
        <f t="shared" ca="1" si="54"/>
        <v>0</v>
      </c>
      <c r="AM71" s="18">
        <f t="shared" ca="1" si="54"/>
        <v>0</v>
      </c>
      <c r="AN71" s="18">
        <f t="shared" ca="1" si="54"/>
        <v>0</v>
      </c>
      <c r="AO71" s="18">
        <f t="shared" ca="1" si="54"/>
        <v>0</v>
      </c>
      <c r="AP71" s="18">
        <f t="shared" ca="1" si="54"/>
        <v>0</v>
      </c>
      <c r="AQ71" s="18">
        <f t="shared" ca="1" si="54"/>
        <v>0</v>
      </c>
      <c r="AR71" s="18">
        <f t="shared" ca="1" si="54"/>
        <v>0</v>
      </c>
      <c r="AS71" s="18">
        <f t="shared" ca="1" si="54"/>
        <v>0</v>
      </c>
      <c r="AT71" s="18">
        <f t="shared" ca="1" si="54"/>
        <v>0</v>
      </c>
      <c r="AU71" s="18">
        <f t="shared" ca="1" si="54"/>
        <v>0</v>
      </c>
      <c r="AV71" s="18">
        <f t="shared" ca="1" si="54"/>
        <v>0</v>
      </c>
      <c r="AW71" s="18">
        <f t="shared" ca="1" si="54"/>
        <v>0</v>
      </c>
      <c r="AX71" s="18">
        <f t="shared" ca="1" si="54"/>
        <v>0</v>
      </c>
      <c r="AY71" s="18">
        <f t="shared" ca="1" si="54"/>
        <v>0</v>
      </c>
      <c r="AZ71" s="18">
        <f t="shared" ca="1" si="55"/>
        <v>0</v>
      </c>
      <c r="BA71" s="18">
        <f t="shared" ca="1" si="55"/>
        <v>0</v>
      </c>
      <c r="BB71" s="18">
        <f t="shared" ca="1" si="55"/>
        <v>0</v>
      </c>
      <c r="BC71" s="18">
        <f t="shared" ca="1" si="55"/>
        <v>0</v>
      </c>
      <c r="BD71" s="18">
        <f t="shared" ca="1" si="55"/>
        <v>46905279.136179984</v>
      </c>
      <c r="BE71" s="18">
        <f t="shared" ca="1" si="55"/>
        <v>0</v>
      </c>
      <c r="BF71" s="18">
        <f t="shared" ca="1" si="55"/>
        <v>0</v>
      </c>
      <c r="BG71" s="18">
        <f t="shared" ca="1" si="55"/>
        <v>0</v>
      </c>
      <c r="BH71" s="18">
        <f t="shared" ca="1" si="55"/>
        <v>0</v>
      </c>
      <c r="BI71" s="18">
        <f t="shared" ca="1" si="55"/>
        <v>0</v>
      </c>
      <c r="BJ71" s="18">
        <f t="shared" ca="1" si="55"/>
        <v>0</v>
      </c>
      <c r="BK71" s="18">
        <f t="shared" ca="1" si="55"/>
        <v>0</v>
      </c>
      <c r="BL71" s="18">
        <f t="shared" ca="1" si="55"/>
        <v>0</v>
      </c>
      <c r="BM71" s="18">
        <f t="shared" ca="1" si="55"/>
        <v>0</v>
      </c>
      <c r="BN71" s="18">
        <f t="shared" ca="1" si="55"/>
        <v>0</v>
      </c>
      <c r="BO71" s="18">
        <f t="shared" ca="1" si="55"/>
        <v>0</v>
      </c>
      <c r="BP71" s="18">
        <f t="shared" ref="BP71:CE76" ca="1" si="59">IFERROR(IF($C$2="Yurtiçi",INDIRECT("'"&amp;$B$2&amp;"'!"&amp;ADDRESS(MATCH($B71,INDIRECT("'"&amp;$B$2&amp;"'!$B$1:$B$1095"),0),MATCH(BP$5,INDIRECT("'"&amp;$B$2&amp;"'!5:5"),0))),IF($C$2="Yurtdışı",INDIRECT("'"&amp;$B$2&amp;"'!"&amp;ADDRESS(MATCH($B71,INDIRECT("'"&amp;$B$2&amp;"'!$B$1:$B$1095"),0),MATCH(BP$5,INDIRECT("'"&amp;$B$2&amp;"'!5:5"),0)+1)),INDIRECT("'"&amp;$B$2&amp;"'!"&amp;ADDRESS(MATCH($B71,INDIRECT("'"&amp;$B$2&amp;"'!$B$1:$B$1095"),0),MATCH(BP$5,INDIRECT("'"&amp;$B$2&amp;"'!5:5"),0)))+INDIRECT("'"&amp;$B$2&amp;"'!"&amp;ADDRESS(MATCH($B71,INDIRECT("'"&amp;$B$2&amp;"'!$B$1:$B$1095"),0),MATCH(BP$5,INDIRECT("'"&amp;$B$2&amp;"'!5:5"),0)+1)))),0)</f>
        <v>0</v>
      </c>
      <c r="BQ71" s="18">
        <f t="shared" ca="1" si="59"/>
        <v>0</v>
      </c>
      <c r="BR71" s="18">
        <f t="shared" ca="1" si="59"/>
        <v>0</v>
      </c>
      <c r="BS71" s="18">
        <f t="shared" ca="1" si="59"/>
        <v>0</v>
      </c>
      <c r="BT71" s="18">
        <f t="shared" ca="1" si="59"/>
        <v>0</v>
      </c>
      <c r="BU71" s="18">
        <f t="shared" ca="1" si="59"/>
        <v>0</v>
      </c>
      <c r="BV71" s="18">
        <f t="shared" ca="1" si="59"/>
        <v>0</v>
      </c>
      <c r="BW71" s="18">
        <f t="shared" ca="1" si="59"/>
        <v>0</v>
      </c>
      <c r="BX71" s="18">
        <f t="shared" ca="1" si="59"/>
        <v>0</v>
      </c>
      <c r="BY71" s="18">
        <f t="shared" ca="1" si="59"/>
        <v>0</v>
      </c>
      <c r="BZ71" s="18">
        <f t="shared" ca="1" si="59"/>
        <v>0</v>
      </c>
      <c r="CA71" s="18">
        <f t="shared" ca="1" si="59"/>
        <v>0</v>
      </c>
      <c r="CB71" s="18">
        <f t="shared" ca="1" si="59"/>
        <v>0</v>
      </c>
      <c r="CC71" s="18">
        <f t="shared" ca="1" si="59"/>
        <v>0</v>
      </c>
      <c r="CD71" s="18">
        <f t="shared" ca="1" si="59"/>
        <v>0</v>
      </c>
      <c r="CE71" s="18">
        <f t="shared" ca="1" si="59"/>
        <v>0</v>
      </c>
      <c r="CF71" s="18">
        <f t="shared" ref="CC71:CH76" ca="1" si="60">IFERROR(IF($C$2="Yurtiçi",INDIRECT("'"&amp;$B$2&amp;"'!"&amp;ADDRESS(MATCH($B71,INDIRECT("'"&amp;$B$2&amp;"'!$B$1:$B$1095"),0),MATCH(CF$5,INDIRECT("'"&amp;$B$2&amp;"'!5:5"),0))),IF($C$2="Yurtdışı",INDIRECT("'"&amp;$B$2&amp;"'!"&amp;ADDRESS(MATCH($B71,INDIRECT("'"&amp;$B$2&amp;"'!$B$1:$B$1095"),0),MATCH(CF$5,INDIRECT("'"&amp;$B$2&amp;"'!5:5"),0)+1)),INDIRECT("'"&amp;$B$2&amp;"'!"&amp;ADDRESS(MATCH($B71,INDIRECT("'"&amp;$B$2&amp;"'!$B$1:$B$1095"),0),MATCH(CF$5,INDIRECT("'"&amp;$B$2&amp;"'!5:5"),0)))+INDIRECT("'"&amp;$B$2&amp;"'!"&amp;ADDRESS(MATCH($B71,INDIRECT("'"&amp;$B$2&amp;"'!$B$1:$B$1095"),0),MATCH(CF$5,INDIRECT("'"&amp;$B$2&amp;"'!5:5"),0)+1)))),0)</f>
        <v>0</v>
      </c>
      <c r="CG71" s="18">
        <f t="shared" ca="1" si="60"/>
        <v>0</v>
      </c>
      <c r="CH71" s="18">
        <f t="shared" ca="1" si="60"/>
        <v>0</v>
      </c>
      <c r="CI71" s="19">
        <f t="shared" ca="1" si="24"/>
        <v>77842.28</v>
      </c>
      <c r="CJ71" s="18">
        <f t="shared" ca="1" si="52"/>
        <v>0</v>
      </c>
      <c r="CK71" s="18">
        <f t="shared" ca="1" si="52"/>
        <v>0</v>
      </c>
      <c r="CL71" s="19">
        <f t="shared" ca="1" si="25"/>
        <v>77842.28</v>
      </c>
      <c r="CM71" s="18">
        <f t="shared" ca="1" si="53"/>
        <v>0</v>
      </c>
      <c r="CN71" s="18">
        <f t="shared" ca="1" si="53"/>
        <v>77842.28</v>
      </c>
      <c r="CO71" s="19">
        <f t="shared" ca="1" si="26"/>
        <v>0</v>
      </c>
      <c r="CP71" s="18">
        <f t="shared" ref="CP71:CT76" ca="1" si="61">IFERROR(IF($C$2="Yurtiçi",INDIRECT("'"&amp;$B$2&amp;"'!"&amp;ADDRESS(MATCH($B71,INDIRECT("'"&amp;$B$2&amp;"'!$B$1:$B$1095"),0),MATCH(CP$5,INDIRECT("'"&amp;$B$2&amp;"'!5:5"),0))),IF($C$2="Yurtdışı",INDIRECT("'"&amp;$B$2&amp;"'!"&amp;ADDRESS(MATCH($B71,INDIRECT("'"&amp;$B$2&amp;"'!$B$1:$B$1095"),0),MATCH(CP$5,INDIRECT("'"&amp;$B$2&amp;"'!5:5"),0)+1)),INDIRECT("'"&amp;$B$2&amp;"'!"&amp;ADDRESS(MATCH($B71,INDIRECT("'"&amp;$B$2&amp;"'!$B$1:$B$1095"),0),MATCH(CP$5,INDIRECT("'"&amp;$B$2&amp;"'!5:5"),0)))+INDIRECT("'"&amp;$B$2&amp;"'!"&amp;ADDRESS(MATCH($B71,INDIRECT("'"&amp;$B$2&amp;"'!$B$1:$B$1095"),0),MATCH(CP$5,INDIRECT("'"&amp;$B$2&amp;"'!5:5"),0)+1)))),0)</f>
        <v>0</v>
      </c>
      <c r="CQ71" s="18">
        <f t="shared" ca="1" si="61"/>
        <v>0</v>
      </c>
      <c r="CR71" s="18">
        <f t="shared" ca="1" si="61"/>
        <v>0</v>
      </c>
      <c r="CS71" s="18">
        <f t="shared" ca="1" si="61"/>
        <v>0</v>
      </c>
      <c r="CT71" s="18">
        <f t="shared" ca="1" si="61"/>
        <v>0</v>
      </c>
      <c r="CU71" s="19">
        <f t="shared" ca="1" si="51"/>
        <v>46983121.416179985</v>
      </c>
    </row>
    <row r="72" spans="1:230" ht="12.75" customHeight="1">
      <c r="A72" s="57" t="s">
        <v>278</v>
      </c>
      <c r="B72" s="17">
        <v>3012</v>
      </c>
      <c r="C72" s="58" t="s">
        <v>252</v>
      </c>
      <c r="D72" s="19">
        <f t="shared" ca="1" si="23"/>
        <v>0</v>
      </c>
      <c r="E72" s="18">
        <f t="shared" ca="1" si="56"/>
        <v>0</v>
      </c>
      <c r="F72" s="18">
        <f t="shared" ca="1" si="56"/>
        <v>0</v>
      </c>
      <c r="G72" s="18">
        <f t="shared" ca="1" si="56"/>
        <v>0</v>
      </c>
      <c r="H72" s="18">
        <f t="shared" ca="1" si="56"/>
        <v>0</v>
      </c>
      <c r="I72" s="18">
        <f t="shared" ca="1" si="56"/>
        <v>0</v>
      </c>
      <c r="J72" s="18">
        <f t="shared" ca="1" si="56"/>
        <v>0</v>
      </c>
      <c r="K72" s="18">
        <f t="shared" ca="1" si="56"/>
        <v>0</v>
      </c>
      <c r="L72" s="18">
        <f t="shared" ca="1" si="56"/>
        <v>0</v>
      </c>
      <c r="M72" s="18">
        <f t="shared" ca="1" si="56"/>
        <v>0</v>
      </c>
      <c r="N72" s="18">
        <f t="shared" ca="1" si="56"/>
        <v>0</v>
      </c>
      <c r="O72" s="18">
        <f t="shared" ca="1" si="56"/>
        <v>0</v>
      </c>
      <c r="P72" s="18">
        <f t="shared" ca="1" si="56"/>
        <v>0</v>
      </c>
      <c r="Q72" s="18">
        <f t="shared" ca="1" si="56"/>
        <v>0</v>
      </c>
      <c r="R72" s="18">
        <f t="shared" ca="1" si="56"/>
        <v>0</v>
      </c>
      <c r="S72" s="18">
        <f t="shared" ca="1" si="56"/>
        <v>0</v>
      </c>
      <c r="T72" s="18">
        <f t="shared" ca="1" si="57"/>
        <v>0</v>
      </c>
      <c r="U72" s="18">
        <f t="shared" ca="1" si="58"/>
        <v>0</v>
      </c>
      <c r="V72" s="18">
        <f t="shared" ca="1" si="58"/>
        <v>0</v>
      </c>
      <c r="W72" s="18">
        <f t="shared" ca="1" si="58"/>
        <v>0</v>
      </c>
      <c r="X72" s="18">
        <f t="shared" ca="1" si="58"/>
        <v>0</v>
      </c>
      <c r="Y72" s="18">
        <f t="shared" ca="1" si="58"/>
        <v>0</v>
      </c>
      <c r="Z72" s="18">
        <f t="shared" ca="1" si="58"/>
        <v>0</v>
      </c>
      <c r="AA72" s="18">
        <f t="shared" ca="1" si="58"/>
        <v>0</v>
      </c>
      <c r="AB72" s="18">
        <f t="shared" ca="1" si="58"/>
        <v>0</v>
      </c>
      <c r="AC72" s="18">
        <f t="shared" ca="1" si="58"/>
        <v>0</v>
      </c>
      <c r="AD72" s="18">
        <f t="shared" ca="1" si="58"/>
        <v>0</v>
      </c>
      <c r="AE72" s="18">
        <f t="shared" ca="1" si="58"/>
        <v>0</v>
      </c>
      <c r="AF72" s="18">
        <f t="shared" ca="1" si="58"/>
        <v>0</v>
      </c>
      <c r="AG72" s="18">
        <f t="shared" ca="1" si="58"/>
        <v>0</v>
      </c>
      <c r="AH72" s="18">
        <f t="shared" ca="1" si="58"/>
        <v>0</v>
      </c>
      <c r="AI72" s="18">
        <f t="shared" ca="1" si="58"/>
        <v>0</v>
      </c>
      <c r="AJ72" s="18">
        <f t="shared" ca="1" si="58"/>
        <v>0</v>
      </c>
      <c r="AK72" s="18">
        <f t="shared" ca="1" si="54"/>
        <v>0</v>
      </c>
      <c r="AL72" s="18">
        <f t="shared" ca="1" si="54"/>
        <v>0</v>
      </c>
      <c r="AM72" s="18">
        <f t="shared" ca="1" si="54"/>
        <v>0</v>
      </c>
      <c r="AN72" s="18">
        <f t="shared" ca="1" si="54"/>
        <v>0</v>
      </c>
      <c r="AO72" s="18">
        <f t="shared" ca="1" si="54"/>
        <v>0</v>
      </c>
      <c r="AP72" s="18">
        <f t="shared" ca="1" si="54"/>
        <v>0</v>
      </c>
      <c r="AQ72" s="18">
        <f t="shared" ca="1" si="54"/>
        <v>0</v>
      </c>
      <c r="AR72" s="18">
        <f t="shared" ca="1" si="54"/>
        <v>0</v>
      </c>
      <c r="AS72" s="18">
        <f t="shared" ca="1" si="54"/>
        <v>0</v>
      </c>
      <c r="AT72" s="18">
        <f t="shared" ca="1" si="54"/>
        <v>0</v>
      </c>
      <c r="AU72" s="18">
        <f t="shared" ca="1" si="54"/>
        <v>0</v>
      </c>
      <c r="AV72" s="18">
        <f t="shared" ca="1" si="54"/>
        <v>0</v>
      </c>
      <c r="AW72" s="18">
        <f t="shared" ca="1" si="54"/>
        <v>0</v>
      </c>
      <c r="AX72" s="18">
        <f t="shared" ca="1" si="54"/>
        <v>0</v>
      </c>
      <c r="AY72" s="18">
        <f t="shared" ca="1" si="54"/>
        <v>0</v>
      </c>
      <c r="AZ72" s="18">
        <f t="shared" ca="1" si="55"/>
        <v>0</v>
      </c>
      <c r="BA72" s="18">
        <f t="shared" ca="1" si="55"/>
        <v>0</v>
      </c>
      <c r="BB72" s="18">
        <f t="shared" ca="1" si="55"/>
        <v>0</v>
      </c>
      <c r="BC72" s="18">
        <f t="shared" ca="1" si="55"/>
        <v>0</v>
      </c>
      <c r="BD72" s="18">
        <f t="shared" ca="1" si="55"/>
        <v>450.69</v>
      </c>
      <c r="BE72" s="18">
        <f t="shared" ca="1" si="55"/>
        <v>0</v>
      </c>
      <c r="BF72" s="18">
        <f t="shared" ca="1" si="55"/>
        <v>0</v>
      </c>
      <c r="BG72" s="18">
        <f t="shared" ca="1" si="55"/>
        <v>0</v>
      </c>
      <c r="BH72" s="18">
        <f t="shared" ca="1" si="55"/>
        <v>0</v>
      </c>
      <c r="BI72" s="18">
        <f t="shared" ca="1" si="55"/>
        <v>0</v>
      </c>
      <c r="BJ72" s="18">
        <f t="shared" ca="1" si="55"/>
        <v>0</v>
      </c>
      <c r="BK72" s="18">
        <f t="shared" ca="1" si="55"/>
        <v>0</v>
      </c>
      <c r="BL72" s="18">
        <f t="shared" ca="1" si="55"/>
        <v>0</v>
      </c>
      <c r="BM72" s="18">
        <f t="shared" ca="1" si="55"/>
        <v>0</v>
      </c>
      <c r="BN72" s="18">
        <f t="shared" ca="1" si="55"/>
        <v>0</v>
      </c>
      <c r="BO72" s="18">
        <f t="shared" ca="1" si="55"/>
        <v>0</v>
      </c>
      <c r="BP72" s="18">
        <f t="shared" ca="1" si="59"/>
        <v>0</v>
      </c>
      <c r="BQ72" s="18">
        <f t="shared" ca="1" si="59"/>
        <v>0</v>
      </c>
      <c r="BR72" s="18">
        <f t="shared" ca="1" si="59"/>
        <v>0</v>
      </c>
      <c r="BS72" s="18">
        <f t="shared" ca="1" si="59"/>
        <v>0</v>
      </c>
      <c r="BT72" s="18">
        <f t="shared" ca="1" si="59"/>
        <v>0</v>
      </c>
      <c r="BU72" s="18">
        <f t="shared" ca="1" si="59"/>
        <v>0</v>
      </c>
      <c r="BV72" s="18">
        <f t="shared" ca="1" si="59"/>
        <v>0</v>
      </c>
      <c r="BW72" s="18">
        <f t="shared" ca="1" si="59"/>
        <v>0</v>
      </c>
      <c r="BX72" s="18">
        <f t="shared" ca="1" si="59"/>
        <v>0</v>
      </c>
      <c r="BY72" s="18">
        <f t="shared" ca="1" si="59"/>
        <v>0</v>
      </c>
      <c r="BZ72" s="18">
        <f t="shared" ca="1" si="59"/>
        <v>0</v>
      </c>
      <c r="CA72" s="18">
        <f t="shared" ca="1" si="59"/>
        <v>0</v>
      </c>
      <c r="CB72" s="18">
        <f t="shared" ca="1" si="59"/>
        <v>0</v>
      </c>
      <c r="CC72" s="18">
        <f t="shared" ca="1" si="60"/>
        <v>0</v>
      </c>
      <c r="CD72" s="18">
        <f t="shared" ca="1" si="60"/>
        <v>0</v>
      </c>
      <c r="CE72" s="18">
        <f t="shared" ca="1" si="60"/>
        <v>0</v>
      </c>
      <c r="CF72" s="18">
        <f t="shared" ca="1" si="60"/>
        <v>0</v>
      </c>
      <c r="CG72" s="18">
        <f t="shared" ca="1" si="60"/>
        <v>0</v>
      </c>
      <c r="CH72" s="18">
        <f t="shared" ca="1" si="60"/>
        <v>0</v>
      </c>
      <c r="CI72" s="19">
        <f t="shared" ca="1" si="24"/>
        <v>19001923.140000042</v>
      </c>
      <c r="CJ72" s="18">
        <f t="shared" ca="1" si="52"/>
        <v>0</v>
      </c>
      <c r="CK72" s="18">
        <f t="shared" ca="1" si="52"/>
        <v>0</v>
      </c>
      <c r="CL72" s="19">
        <f t="shared" ca="1" si="25"/>
        <v>19001923.140000042</v>
      </c>
      <c r="CM72" s="18">
        <f t="shared" ca="1" si="53"/>
        <v>258132.12</v>
      </c>
      <c r="CN72" s="18">
        <f t="shared" ca="1" si="53"/>
        <v>18743791.020000041</v>
      </c>
      <c r="CO72" s="19">
        <f t="shared" ca="1" si="26"/>
        <v>0</v>
      </c>
      <c r="CP72" s="18">
        <f t="shared" ca="1" si="61"/>
        <v>0</v>
      </c>
      <c r="CQ72" s="18">
        <f t="shared" ca="1" si="61"/>
        <v>0</v>
      </c>
      <c r="CR72" s="18">
        <f t="shared" ca="1" si="61"/>
        <v>0</v>
      </c>
      <c r="CS72" s="18">
        <f t="shared" ca="1" si="61"/>
        <v>0</v>
      </c>
      <c r="CT72" s="18">
        <f t="shared" ca="1" si="61"/>
        <v>0</v>
      </c>
      <c r="CU72" s="19">
        <f t="shared" ca="1" si="51"/>
        <v>19002373.830000043</v>
      </c>
    </row>
    <row r="73" spans="1:230" ht="12.75" customHeight="1">
      <c r="A73" s="57" t="s">
        <v>280</v>
      </c>
      <c r="B73" s="17">
        <v>3015</v>
      </c>
      <c r="C73" s="58" t="s">
        <v>252</v>
      </c>
      <c r="D73" s="19">
        <f t="shared" ca="1" si="23"/>
        <v>0</v>
      </c>
      <c r="E73" s="18">
        <f t="shared" ca="1" si="56"/>
        <v>0</v>
      </c>
      <c r="F73" s="18">
        <f t="shared" ca="1" si="56"/>
        <v>0</v>
      </c>
      <c r="G73" s="18">
        <f t="shared" ca="1" si="56"/>
        <v>0</v>
      </c>
      <c r="H73" s="18">
        <f t="shared" ca="1" si="56"/>
        <v>0</v>
      </c>
      <c r="I73" s="18">
        <f t="shared" ca="1" si="56"/>
        <v>0</v>
      </c>
      <c r="J73" s="18">
        <f t="shared" ca="1" si="56"/>
        <v>0</v>
      </c>
      <c r="K73" s="18">
        <f t="shared" ca="1" si="56"/>
        <v>0</v>
      </c>
      <c r="L73" s="18">
        <f t="shared" ca="1" si="56"/>
        <v>0</v>
      </c>
      <c r="M73" s="18">
        <f t="shared" ca="1" si="56"/>
        <v>0</v>
      </c>
      <c r="N73" s="18">
        <f t="shared" ca="1" si="56"/>
        <v>0</v>
      </c>
      <c r="O73" s="18">
        <f t="shared" ca="1" si="56"/>
        <v>0</v>
      </c>
      <c r="P73" s="18">
        <f t="shared" ca="1" si="56"/>
        <v>0</v>
      </c>
      <c r="Q73" s="18">
        <f t="shared" ca="1" si="56"/>
        <v>0</v>
      </c>
      <c r="R73" s="18">
        <f t="shared" ca="1" si="56"/>
        <v>0</v>
      </c>
      <c r="S73" s="18">
        <f t="shared" ca="1" si="56"/>
        <v>0</v>
      </c>
      <c r="T73" s="18">
        <f t="shared" ca="1" si="57"/>
        <v>0</v>
      </c>
      <c r="U73" s="18">
        <f t="shared" ca="1" si="58"/>
        <v>0</v>
      </c>
      <c r="V73" s="18">
        <f t="shared" ca="1" si="58"/>
        <v>0</v>
      </c>
      <c r="W73" s="18">
        <f t="shared" ca="1" si="58"/>
        <v>0</v>
      </c>
      <c r="X73" s="18">
        <f t="shared" ca="1" si="58"/>
        <v>0</v>
      </c>
      <c r="Y73" s="18">
        <f t="shared" ca="1" si="58"/>
        <v>0</v>
      </c>
      <c r="Z73" s="18">
        <f t="shared" ca="1" si="58"/>
        <v>0</v>
      </c>
      <c r="AA73" s="18">
        <f t="shared" ca="1" si="58"/>
        <v>0</v>
      </c>
      <c r="AB73" s="18">
        <f t="shared" ca="1" si="58"/>
        <v>0</v>
      </c>
      <c r="AC73" s="18">
        <f t="shared" ca="1" si="58"/>
        <v>0</v>
      </c>
      <c r="AD73" s="18">
        <f t="shared" ca="1" si="58"/>
        <v>0</v>
      </c>
      <c r="AE73" s="18">
        <f t="shared" ca="1" si="58"/>
        <v>0</v>
      </c>
      <c r="AF73" s="18">
        <f t="shared" ca="1" si="58"/>
        <v>0</v>
      </c>
      <c r="AG73" s="18">
        <f t="shared" ca="1" si="58"/>
        <v>0</v>
      </c>
      <c r="AH73" s="18">
        <f t="shared" ca="1" si="58"/>
        <v>0</v>
      </c>
      <c r="AI73" s="18">
        <f t="shared" ca="1" si="58"/>
        <v>0</v>
      </c>
      <c r="AJ73" s="18">
        <f t="shared" ca="1" si="58"/>
        <v>0</v>
      </c>
      <c r="AK73" s="18">
        <f t="shared" ca="1" si="54"/>
        <v>0</v>
      </c>
      <c r="AL73" s="18">
        <f t="shared" ca="1" si="54"/>
        <v>0</v>
      </c>
      <c r="AM73" s="18">
        <f t="shared" ca="1" si="54"/>
        <v>0</v>
      </c>
      <c r="AN73" s="18">
        <f t="shared" ca="1" si="54"/>
        <v>0</v>
      </c>
      <c r="AO73" s="18">
        <f t="shared" ca="1" si="54"/>
        <v>0</v>
      </c>
      <c r="AP73" s="18">
        <f t="shared" ca="1" si="54"/>
        <v>0</v>
      </c>
      <c r="AQ73" s="18">
        <f t="shared" ca="1" si="54"/>
        <v>0</v>
      </c>
      <c r="AR73" s="18">
        <f t="shared" ca="1" si="54"/>
        <v>0</v>
      </c>
      <c r="AS73" s="18">
        <f t="shared" ca="1" si="54"/>
        <v>0</v>
      </c>
      <c r="AT73" s="18">
        <f t="shared" ca="1" si="54"/>
        <v>0</v>
      </c>
      <c r="AU73" s="18">
        <f t="shared" ca="1" si="54"/>
        <v>0</v>
      </c>
      <c r="AV73" s="18">
        <f t="shared" ca="1" si="54"/>
        <v>0</v>
      </c>
      <c r="AW73" s="18">
        <f t="shared" ca="1" si="54"/>
        <v>0</v>
      </c>
      <c r="AX73" s="18">
        <f t="shared" ca="1" si="54"/>
        <v>0</v>
      </c>
      <c r="AY73" s="18">
        <f t="shared" ca="1" si="54"/>
        <v>0</v>
      </c>
      <c r="AZ73" s="18">
        <f t="shared" ca="1" si="55"/>
        <v>0</v>
      </c>
      <c r="BA73" s="18">
        <f t="shared" ca="1" si="55"/>
        <v>0</v>
      </c>
      <c r="BB73" s="18">
        <f t="shared" ca="1" si="55"/>
        <v>0</v>
      </c>
      <c r="BC73" s="18">
        <f t="shared" ca="1" si="55"/>
        <v>0</v>
      </c>
      <c r="BD73" s="18">
        <f t="shared" ca="1" si="55"/>
        <v>316757.08</v>
      </c>
      <c r="BE73" s="18">
        <f t="shared" ca="1" si="55"/>
        <v>0</v>
      </c>
      <c r="BF73" s="18">
        <f t="shared" ca="1" si="55"/>
        <v>0</v>
      </c>
      <c r="BG73" s="18">
        <f t="shared" ca="1" si="55"/>
        <v>0</v>
      </c>
      <c r="BH73" s="18">
        <f t="shared" ca="1" si="55"/>
        <v>0</v>
      </c>
      <c r="BI73" s="18">
        <f t="shared" ca="1" si="55"/>
        <v>0</v>
      </c>
      <c r="BJ73" s="18">
        <f t="shared" ca="1" si="55"/>
        <v>0</v>
      </c>
      <c r="BK73" s="18">
        <f t="shared" ca="1" si="55"/>
        <v>0</v>
      </c>
      <c r="BL73" s="18">
        <f t="shared" ca="1" si="55"/>
        <v>0</v>
      </c>
      <c r="BM73" s="18">
        <f t="shared" ca="1" si="55"/>
        <v>0</v>
      </c>
      <c r="BN73" s="18">
        <f t="shared" ca="1" si="55"/>
        <v>0</v>
      </c>
      <c r="BO73" s="18">
        <f t="shared" ca="1" si="55"/>
        <v>0</v>
      </c>
      <c r="BP73" s="18">
        <f t="shared" ca="1" si="59"/>
        <v>0</v>
      </c>
      <c r="BQ73" s="18">
        <f t="shared" ca="1" si="59"/>
        <v>0</v>
      </c>
      <c r="BR73" s="18">
        <f t="shared" ca="1" si="59"/>
        <v>0</v>
      </c>
      <c r="BS73" s="18">
        <f t="shared" ca="1" si="59"/>
        <v>0</v>
      </c>
      <c r="BT73" s="18">
        <f t="shared" ca="1" si="59"/>
        <v>0</v>
      </c>
      <c r="BU73" s="18">
        <f t="shared" ca="1" si="59"/>
        <v>0</v>
      </c>
      <c r="BV73" s="18">
        <f t="shared" ca="1" si="59"/>
        <v>0</v>
      </c>
      <c r="BW73" s="18">
        <f t="shared" ca="1" si="59"/>
        <v>0</v>
      </c>
      <c r="BX73" s="18">
        <f t="shared" ca="1" si="59"/>
        <v>0</v>
      </c>
      <c r="BY73" s="18">
        <f t="shared" ca="1" si="59"/>
        <v>0</v>
      </c>
      <c r="BZ73" s="18">
        <f t="shared" ca="1" si="59"/>
        <v>0</v>
      </c>
      <c r="CA73" s="18">
        <f t="shared" ca="1" si="59"/>
        <v>0</v>
      </c>
      <c r="CB73" s="18">
        <f t="shared" ca="1" si="59"/>
        <v>0</v>
      </c>
      <c r="CC73" s="18">
        <f t="shared" ca="1" si="60"/>
        <v>0</v>
      </c>
      <c r="CD73" s="18">
        <f t="shared" ca="1" si="60"/>
        <v>0</v>
      </c>
      <c r="CE73" s="18">
        <f t="shared" ca="1" si="60"/>
        <v>0</v>
      </c>
      <c r="CF73" s="18">
        <f t="shared" ca="1" si="60"/>
        <v>0</v>
      </c>
      <c r="CG73" s="18">
        <f t="shared" ca="1" si="60"/>
        <v>0</v>
      </c>
      <c r="CH73" s="18">
        <f t="shared" ca="1" si="60"/>
        <v>0</v>
      </c>
      <c r="CI73" s="19">
        <f t="shared" ca="1" si="24"/>
        <v>22934766.830000002</v>
      </c>
      <c r="CJ73" s="18">
        <f t="shared" ca="1" si="52"/>
        <v>0</v>
      </c>
      <c r="CK73" s="18">
        <f t="shared" ca="1" si="52"/>
        <v>0</v>
      </c>
      <c r="CL73" s="19">
        <f t="shared" ca="1" si="25"/>
        <v>22934766.830000002</v>
      </c>
      <c r="CM73" s="18">
        <f t="shared" ca="1" si="53"/>
        <v>0</v>
      </c>
      <c r="CN73" s="18">
        <f t="shared" ca="1" si="53"/>
        <v>22934766.830000002</v>
      </c>
      <c r="CO73" s="19">
        <f t="shared" ca="1" si="26"/>
        <v>0</v>
      </c>
      <c r="CP73" s="18">
        <f t="shared" ca="1" si="61"/>
        <v>0</v>
      </c>
      <c r="CQ73" s="18">
        <f t="shared" ca="1" si="61"/>
        <v>0</v>
      </c>
      <c r="CR73" s="18">
        <f t="shared" ca="1" si="61"/>
        <v>0</v>
      </c>
      <c r="CS73" s="18">
        <f t="shared" ca="1" si="61"/>
        <v>0</v>
      </c>
      <c r="CT73" s="18">
        <f t="shared" ca="1" si="61"/>
        <v>0</v>
      </c>
      <c r="CU73" s="19">
        <f t="shared" ca="1" si="51"/>
        <v>23251523.91</v>
      </c>
    </row>
    <row r="74" spans="1:230" ht="12.75" customHeight="1">
      <c r="A74" s="57" t="s">
        <v>282</v>
      </c>
      <c r="B74" s="17">
        <v>3016</v>
      </c>
      <c r="C74" s="58" t="s">
        <v>252</v>
      </c>
      <c r="D74" s="19">
        <f t="shared" ca="1" si="23"/>
        <v>0</v>
      </c>
      <c r="E74" s="18">
        <f t="shared" ca="1" si="56"/>
        <v>0</v>
      </c>
      <c r="F74" s="18">
        <f t="shared" ca="1" si="56"/>
        <v>0</v>
      </c>
      <c r="G74" s="18">
        <f t="shared" ca="1" si="56"/>
        <v>0</v>
      </c>
      <c r="H74" s="18">
        <f t="shared" ca="1" si="56"/>
        <v>0</v>
      </c>
      <c r="I74" s="18">
        <f t="shared" ca="1" si="56"/>
        <v>0</v>
      </c>
      <c r="J74" s="18">
        <f t="shared" ca="1" si="56"/>
        <v>0</v>
      </c>
      <c r="K74" s="18">
        <f t="shared" ca="1" si="56"/>
        <v>0</v>
      </c>
      <c r="L74" s="18">
        <f t="shared" ca="1" si="56"/>
        <v>0</v>
      </c>
      <c r="M74" s="18">
        <f t="shared" ca="1" si="56"/>
        <v>0</v>
      </c>
      <c r="N74" s="18">
        <f t="shared" ca="1" si="56"/>
        <v>0</v>
      </c>
      <c r="O74" s="18">
        <f t="shared" ca="1" si="56"/>
        <v>0</v>
      </c>
      <c r="P74" s="18">
        <f t="shared" ca="1" si="56"/>
        <v>0</v>
      </c>
      <c r="Q74" s="18">
        <f t="shared" ca="1" si="56"/>
        <v>0</v>
      </c>
      <c r="R74" s="18">
        <f t="shared" ca="1" si="56"/>
        <v>0</v>
      </c>
      <c r="S74" s="18">
        <f t="shared" ca="1" si="56"/>
        <v>0</v>
      </c>
      <c r="T74" s="18">
        <f t="shared" ca="1" si="57"/>
        <v>0</v>
      </c>
      <c r="U74" s="18">
        <f t="shared" ca="1" si="58"/>
        <v>0</v>
      </c>
      <c r="V74" s="18">
        <f t="shared" ca="1" si="58"/>
        <v>0</v>
      </c>
      <c r="W74" s="18">
        <f t="shared" ca="1" si="58"/>
        <v>0</v>
      </c>
      <c r="X74" s="18">
        <f t="shared" ca="1" si="58"/>
        <v>0</v>
      </c>
      <c r="Y74" s="18">
        <f t="shared" ca="1" si="58"/>
        <v>0</v>
      </c>
      <c r="Z74" s="18">
        <f t="shared" ca="1" si="58"/>
        <v>0</v>
      </c>
      <c r="AA74" s="18">
        <f t="shared" ca="1" si="58"/>
        <v>0</v>
      </c>
      <c r="AB74" s="18">
        <f t="shared" ca="1" si="58"/>
        <v>0</v>
      </c>
      <c r="AC74" s="18">
        <f t="shared" ca="1" si="58"/>
        <v>0</v>
      </c>
      <c r="AD74" s="18">
        <f t="shared" ca="1" si="58"/>
        <v>0</v>
      </c>
      <c r="AE74" s="18">
        <f t="shared" ca="1" si="58"/>
        <v>0</v>
      </c>
      <c r="AF74" s="18">
        <f t="shared" ca="1" si="58"/>
        <v>0</v>
      </c>
      <c r="AG74" s="18">
        <f t="shared" ca="1" si="58"/>
        <v>0</v>
      </c>
      <c r="AH74" s="18">
        <f t="shared" ca="1" si="58"/>
        <v>0</v>
      </c>
      <c r="AI74" s="18">
        <f t="shared" ca="1" si="58"/>
        <v>0</v>
      </c>
      <c r="AJ74" s="18">
        <f t="shared" ca="1" si="58"/>
        <v>0</v>
      </c>
      <c r="AK74" s="18">
        <f t="shared" ca="1" si="54"/>
        <v>0</v>
      </c>
      <c r="AL74" s="18">
        <f t="shared" ca="1" si="54"/>
        <v>0</v>
      </c>
      <c r="AM74" s="18">
        <f t="shared" ca="1" si="54"/>
        <v>0</v>
      </c>
      <c r="AN74" s="18">
        <f t="shared" ca="1" si="54"/>
        <v>0</v>
      </c>
      <c r="AO74" s="18">
        <f t="shared" ca="1" si="54"/>
        <v>0</v>
      </c>
      <c r="AP74" s="18">
        <f t="shared" ca="1" si="54"/>
        <v>0</v>
      </c>
      <c r="AQ74" s="18">
        <f t="shared" ca="1" si="54"/>
        <v>0</v>
      </c>
      <c r="AR74" s="18">
        <f t="shared" ca="1" si="54"/>
        <v>0</v>
      </c>
      <c r="AS74" s="18">
        <f t="shared" ca="1" si="54"/>
        <v>0</v>
      </c>
      <c r="AT74" s="18">
        <f t="shared" ca="1" si="54"/>
        <v>0</v>
      </c>
      <c r="AU74" s="18">
        <f t="shared" ca="1" si="54"/>
        <v>0</v>
      </c>
      <c r="AV74" s="18">
        <f t="shared" ca="1" si="54"/>
        <v>0</v>
      </c>
      <c r="AW74" s="18">
        <f t="shared" ca="1" si="54"/>
        <v>0</v>
      </c>
      <c r="AX74" s="18">
        <f t="shared" ca="1" si="54"/>
        <v>0</v>
      </c>
      <c r="AY74" s="18">
        <f t="shared" ca="1" si="54"/>
        <v>0</v>
      </c>
      <c r="AZ74" s="18">
        <f t="shared" ca="1" si="55"/>
        <v>0</v>
      </c>
      <c r="BA74" s="18">
        <f t="shared" ca="1" si="55"/>
        <v>0</v>
      </c>
      <c r="BB74" s="18">
        <f t="shared" ca="1" si="55"/>
        <v>0</v>
      </c>
      <c r="BC74" s="18">
        <f t="shared" ca="1" si="55"/>
        <v>0</v>
      </c>
      <c r="BD74" s="18">
        <f t="shared" ca="1" si="55"/>
        <v>3105210.229999973</v>
      </c>
      <c r="BE74" s="18">
        <f t="shared" ca="1" si="55"/>
        <v>26618982.770000022</v>
      </c>
      <c r="BF74" s="18">
        <f t="shared" ca="1" si="55"/>
        <v>0</v>
      </c>
      <c r="BG74" s="18">
        <f t="shared" ca="1" si="55"/>
        <v>0</v>
      </c>
      <c r="BH74" s="18">
        <f t="shared" ca="1" si="55"/>
        <v>0</v>
      </c>
      <c r="BI74" s="18">
        <f t="shared" ca="1" si="55"/>
        <v>0</v>
      </c>
      <c r="BJ74" s="18">
        <f t="shared" ca="1" si="55"/>
        <v>0</v>
      </c>
      <c r="BK74" s="18">
        <f t="shared" ca="1" si="55"/>
        <v>0</v>
      </c>
      <c r="BL74" s="18">
        <f t="shared" ca="1" si="55"/>
        <v>0</v>
      </c>
      <c r="BM74" s="18">
        <f t="shared" ca="1" si="55"/>
        <v>0</v>
      </c>
      <c r="BN74" s="18">
        <f t="shared" ca="1" si="55"/>
        <v>0</v>
      </c>
      <c r="BO74" s="18">
        <f t="shared" ca="1" si="55"/>
        <v>0</v>
      </c>
      <c r="BP74" s="18">
        <f t="shared" ca="1" si="59"/>
        <v>0</v>
      </c>
      <c r="BQ74" s="18">
        <f t="shared" ca="1" si="59"/>
        <v>0</v>
      </c>
      <c r="BR74" s="18">
        <f t="shared" ca="1" si="59"/>
        <v>0</v>
      </c>
      <c r="BS74" s="18">
        <f t="shared" ca="1" si="59"/>
        <v>0</v>
      </c>
      <c r="BT74" s="18">
        <f t="shared" ca="1" si="59"/>
        <v>0</v>
      </c>
      <c r="BU74" s="18">
        <f t="shared" ca="1" si="59"/>
        <v>0</v>
      </c>
      <c r="BV74" s="18">
        <f t="shared" ca="1" si="59"/>
        <v>0</v>
      </c>
      <c r="BW74" s="18">
        <f t="shared" ca="1" si="59"/>
        <v>0</v>
      </c>
      <c r="BX74" s="18">
        <f t="shared" ca="1" si="59"/>
        <v>0</v>
      </c>
      <c r="BY74" s="18">
        <f t="shared" ca="1" si="59"/>
        <v>0</v>
      </c>
      <c r="BZ74" s="18">
        <f t="shared" ca="1" si="59"/>
        <v>0</v>
      </c>
      <c r="CA74" s="18">
        <f t="shared" ca="1" si="59"/>
        <v>0</v>
      </c>
      <c r="CB74" s="18">
        <f t="shared" ca="1" si="59"/>
        <v>0</v>
      </c>
      <c r="CC74" s="18">
        <f t="shared" ca="1" si="60"/>
        <v>0</v>
      </c>
      <c r="CD74" s="18">
        <f t="shared" ca="1" si="60"/>
        <v>0</v>
      </c>
      <c r="CE74" s="18">
        <f t="shared" ca="1" si="60"/>
        <v>0</v>
      </c>
      <c r="CF74" s="18">
        <f t="shared" ca="1" si="60"/>
        <v>0</v>
      </c>
      <c r="CG74" s="18">
        <f t="shared" ca="1" si="60"/>
        <v>0</v>
      </c>
      <c r="CH74" s="18">
        <f t="shared" ca="1" si="60"/>
        <v>0</v>
      </c>
      <c r="CI74" s="19">
        <f t="shared" ca="1" si="24"/>
        <v>470407247.76000065</v>
      </c>
      <c r="CJ74" s="18">
        <f t="shared" ca="1" si="52"/>
        <v>464990</v>
      </c>
      <c r="CK74" s="18">
        <f t="shared" ca="1" si="52"/>
        <v>1335164.0800000003</v>
      </c>
      <c r="CL74" s="19">
        <f t="shared" ca="1" si="25"/>
        <v>142069584.77999964</v>
      </c>
      <c r="CM74" s="18">
        <f t="shared" ca="1" si="53"/>
        <v>2684260.7599999998</v>
      </c>
      <c r="CN74" s="18">
        <f t="shared" ca="1" si="53"/>
        <v>139385324.01999965</v>
      </c>
      <c r="CO74" s="19">
        <f t="shared" ca="1" si="26"/>
        <v>326537508.90000099</v>
      </c>
      <c r="CP74" s="18">
        <f t="shared" ca="1" si="61"/>
        <v>682979.27</v>
      </c>
      <c r="CQ74" s="18">
        <f t="shared" ca="1" si="61"/>
        <v>325854529.63000101</v>
      </c>
      <c r="CR74" s="18">
        <f t="shared" ca="1" si="61"/>
        <v>676441.98999999883</v>
      </c>
      <c r="CS74" s="18">
        <f t="shared" ca="1" si="61"/>
        <v>0</v>
      </c>
      <c r="CT74" s="18">
        <f t="shared" ca="1" si="61"/>
        <v>0</v>
      </c>
      <c r="CU74" s="19">
        <f t="shared" ca="1" si="51"/>
        <v>500807882.75000066</v>
      </c>
    </row>
    <row r="75" spans="1:230" ht="12.75" customHeight="1">
      <c r="A75" s="57" t="s">
        <v>284</v>
      </c>
      <c r="B75" s="17">
        <v>3017</v>
      </c>
      <c r="C75" s="58" t="s">
        <v>252</v>
      </c>
      <c r="D75" s="19">
        <f t="shared" ca="1" si="23"/>
        <v>0</v>
      </c>
      <c r="E75" s="18">
        <f t="shared" ca="1" si="56"/>
        <v>0</v>
      </c>
      <c r="F75" s="18">
        <f t="shared" ca="1" si="56"/>
        <v>0</v>
      </c>
      <c r="G75" s="18">
        <f t="shared" ca="1" si="56"/>
        <v>0</v>
      </c>
      <c r="H75" s="18">
        <f t="shared" ca="1" si="56"/>
        <v>0</v>
      </c>
      <c r="I75" s="18">
        <f t="shared" ca="1" si="56"/>
        <v>0</v>
      </c>
      <c r="J75" s="18">
        <f t="shared" ca="1" si="56"/>
        <v>0</v>
      </c>
      <c r="K75" s="18">
        <f t="shared" ca="1" si="56"/>
        <v>0</v>
      </c>
      <c r="L75" s="18">
        <f t="shared" ca="1" si="56"/>
        <v>0</v>
      </c>
      <c r="M75" s="18">
        <f t="shared" ca="1" si="56"/>
        <v>0</v>
      </c>
      <c r="N75" s="18">
        <f t="shared" ca="1" si="56"/>
        <v>0</v>
      </c>
      <c r="O75" s="18">
        <f t="shared" ca="1" si="56"/>
        <v>0</v>
      </c>
      <c r="P75" s="18">
        <f t="shared" ca="1" si="56"/>
        <v>0</v>
      </c>
      <c r="Q75" s="18">
        <f t="shared" ca="1" si="56"/>
        <v>0</v>
      </c>
      <c r="R75" s="18">
        <f t="shared" ca="1" si="56"/>
        <v>0</v>
      </c>
      <c r="S75" s="18">
        <f t="shared" ca="1" si="56"/>
        <v>0</v>
      </c>
      <c r="T75" s="18">
        <f t="shared" ca="1" si="57"/>
        <v>0</v>
      </c>
      <c r="U75" s="18">
        <f t="shared" ca="1" si="58"/>
        <v>0</v>
      </c>
      <c r="V75" s="18">
        <f t="shared" ca="1" si="58"/>
        <v>0</v>
      </c>
      <c r="W75" s="18">
        <f t="shared" ca="1" si="58"/>
        <v>0</v>
      </c>
      <c r="X75" s="18">
        <f t="shared" ca="1" si="58"/>
        <v>0</v>
      </c>
      <c r="Y75" s="18">
        <f t="shared" ca="1" si="58"/>
        <v>0</v>
      </c>
      <c r="Z75" s="18">
        <f t="shared" ca="1" si="58"/>
        <v>0</v>
      </c>
      <c r="AA75" s="18">
        <f t="shared" ca="1" si="58"/>
        <v>0</v>
      </c>
      <c r="AB75" s="18">
        <f t="shared" ca="1" si="58"/>
        <v>0</v>
      </c>
      <c r="AC75" s="18">
        <f t="shared" ca="1" si="58"/>
        <v>0</v>
      </c>
      <c r="AD75" s="18">
        <f t="shared" ca="1" si="58"/>
        <v>0</v>
      </c>
      <c r="AE75" s="18">
        <f t="shared" ca="1" si="58"/>
        <v>0</v>
      </c>
      <c r="AF75" s="18">
        <f t="shared" ca="1" si="58"/>
        <v>0</v>
      </c>
      <c r="AG75" s="18">
        <f t="shared" ca="1" si="58"/>
        <v>0</v>
      </c>
      <c r="AH75" s="18">
        <f t="shared" ca="1" si="58"/>
        <v>0</v>
      </c>
      <c r="AI75" s="18">
        <f t="shared" ca="1" si="58"/>
        <v>0</v>
      </c>
      <c r="AJ75" s="18">
        <f t="shared" ca="1" si="58"/>
        <v>0</v>
      </c>
      <c r="AK75" s="18">
        <f t="shared" ca="1" si="54"/>
        <v>0</v>
      </c>
      <c r="AL75" s="18">
        <f t="shared" ca="1" si="54"/>
        <v>0</v>
      </c>
      <c r="AM75" s="18">
        <f t="shared" ca="1" si="54"/>
        <v>0</v>
      </c>
      <c r="AN75" s="18">
        <f t="shared" ca="1" si="54"/>
        <v>0</v>
      </c>
      <c r="AO75" s="18">
        <f t="shared" ca="1" si="54"/>
        <v>0</v>
      </c>
      <c r="AP75" s="18">
        <f t="shared" ca="1" si="54"/>
        <v>0</v>
      </c>
      <c r="AQ75" s="18">
        <f t="shared" ca="1" si="54"/>
        <v>0</v>
      </c>
      <c r="AR75" s="18">
        <f t="shared" ca="1" si="54"/>
        <v>0</v>
      </c>
      <c r="AS75" s="18">
        <f t="shared" ca="1" si="54"/>
        <v>0</v>
      </c>
      <c r="AT75" s="18">
        <f t="shared" ca="1" si="54"/>
        <v>0</v>
      </c>
      <c r="AU75" s="18">
        <f t="shared" ca="1" si="54"/>
        <v>0</v>
      </c>
      <c r="AV75" s="18">
        <f t="shared" ca="1" si="54"/>
        <v>0</v>
      </c>
      <c r="AW75" s="18">
        <f t="shared" ca="1" si="54"/>
        <v>0</v>
      </c>
      <c r="AX75" s="18">
        <f t="shared" ca="1" si="54"/>
        <v>0</v>
      </c>
      <c r="AY75" s="18">
        <f t="shared" ca="1" si="54"/>
        <v>0</v>
      </c>
      <c r="AZ75" s="18">
        <f t="shared" ca="1" si="55"/>
        <v>0</v>
      </c>
      <c r="BA75" s="18">
        <f t="shared" ca="1" si="55"/>
        <v>0</v>
      </c>
      <c r="BB75" s="18">
        <f t="shared" ca="1" si="55"/>
        <v>0</v>
      </c>
      <c r="BC75" s="18">
        <f t="shared" ca="1" si="55"/>
        <v>0</v>
      </c>
      <c r="BD75" s="18">
        <f t="shared" ca="1" si="55"/>
        <v>193505069.64000198</v>
      </c>
      <c r="BE75" s="18">
        <f t="shared" ca="1" si="55"/>
        <v>97483141.900000393</v>
      </c>
      <c r="BF75" s="18">
        <f t="shared" ca="1" si="55"/>
        <v>0</v>
      </c>
      <c r="BG75" s="18">
        <f t="shared" ca="1" si="55"/>
        <v>0</v>
      </c>
      <c r="BH75" s="18">
        <f t="shared" ca="1" si="55"/>
        <v>0</v>
      </c>
      <c r="BI75" s="18">
        <f t="shared" ca="1" si="55"/>
        <v>0</v>
      </c>
      <c r="BJ75" s="18">
        <f t="shared" ca="1" si="55"/>
        <v>0</v>
      </c>
      <c r="BK75" s="18">
        <f t="shared" ca="1" si="55"/>
        <v>0</v>
      </c>
      <c r="BL75" s="18">
        <f t="shared" ca="1" si="55"/>
        <v>0</v>
      </c>
      <c r="BM75" s="18">
        <f t="shared" ca="1" si="55"/>
        <v>0</v>
      </c>
      <c r="BN75" s="18">
        <f t="shared" ca="1" si="55"/>
        <v>0</v>
      </c>
      <c r="BO75" s="18">
        <f t="shared" ca="1" si="55"/>
        <v>0</v>
      </c>
      <c r="BP75" s="18">
        <f t="shared" ca="1" si="59"/>
        <v>0</v>
      </c>
      <c r="BQ75" s="18">
        <f t="shared" ca="1" si="59"/>
        <v>0</v>
      </c>
      <c r="BR75" s="18">
        <f t="shared" ca="1" si="59"/>
        <v>0</v>
      </c>
      <c r="BS75" s="18">
        <f t="shared" ca="1" si="59"/>
        <v>0</v>
      </c>
      <c r="BT75" s="18">
        <f t="shared" ca="1" si="59"/>
        <v>0</v>
      </c>
      <c r="BU75" s="18">
        <f t="shared" ca="1" si="59"/>
        <v>0</v>
      </c>
      <c r="BV75" s="18">
        <f t="shared" ca="1" si="59"/>
        <v>0</v>
      </c>
      <c r="BW75" s="18">
        <f t="shared" ca="1" si="59"/>
        <v>0</v>
      </c>
      <c r="BX75" s="18">
        <f t="shared" ca="1" si="59"/>
        <v>0</v>
      </c>
      <c r="BY75" s="18">
        <f t="shared" ca="1" si="59"/>
        <v>0</v>
      </c>
      <c r="BZ75" s="18">
        <f t="shared" ca="1" si="59"/>
        <v>0</v>
      </c>
      <c r="CA75" s="18">
        <f t="shared" ca="1" si="59"/>
        <v>0</v>
      </c>
      <c r="CB75" s="18">
        <f t="shared" ca="1" si="59"/>
        <v>0</v>
      </c>
      <c r="CC75" s="18">
        <f t="shared" ca="1" si="60"/>
        <v>0</v>
      </c>
      <c r="CD75" s="18">
        <f t="shared" ca="1" si="60"/>
        <v>0</v>
      </c>
      <c r="CE75" s="18">
        <f t="shared" ca="1" si="60"/>
        <v>0</v>
      </c>
      <c r="CF75" s="18">
        <f t="shared" ca="1" si="60"/>
        <v>0</v>
      </c>
      <c r="CG75" s="18">
        <f t="shared" ca="1" si="60"/>
        <v>0</v>
      </c>
      <c r="CH75" s="18">
        <f t="shared" ca="1" si="60"/>
        <v>0</v>
      </c>
      <c r="CI75" s="19">
        <f t="shared" ca="1" si="24"/>
        <v>4584001.62</v>
      </c>
      <c r="CJ75" s="18">
        <f t="shared" ca="1" si="52"/>
        <v>0</v>
      </c>
      <c r="CK75" s="18">
        <f t="shared" ca="1" si="52"/>
        <v>0</v>
      </c>
      <c r="CL75" s="19">
        <f t="shared" ca="1" si="25"/>
        <v>4584001.62</v>
      </c>
      <c r="CM75" s="18">
        <f t="shared" ca="1" si="53"/>
        <v>25878.14</v>
      </c>
      <c r="CN75" s="18">
        <f t="shared" ca="1" si="53"/>
        <v>4558123.4800000004</v>
      </c>
      <c r="CO75" s="19">
        <f t="shared" ca="1" si="26"/>
        <v>0</v>
      </c>
      <c r="CP75" s="18">
        <f t="shared" ca="1" si="61"/>
        <v>0</v>
      </c>
      <c r="CQ75" s="18">
        <f t="shared" ca="1" si="61"/>
        <v>0</v>
      </c>
      <c r="CR75" s="18">
        <f t="shared" ca="1" si="61"/>
        <v>0</v>
      </c>
      <c r="CS75" s="18">
        <f t="shared" ca="1" si="61"/>
        <v>0</v>
      </c>
      <c r="CT75" s="18">
        <f t="shared" ca="1" si="61"/>
        <v>0</v>
      </c>
      <c r="CU75" s="19">
        <f t="shared" ca="1" si="51"/>
        <v>295572213.16000235</v>
      </c>
    </row>
    <row r="76" spans="1:230" ht="12.75" customHeight="1">
      <c r="A76" s="57" t="s">
        <v>286</v>
      </c>
      <c r="B76" s="17">
        <v>3018</v>
      </c>
      <c r="C76" s="58" t="s">
        <v>252</v>
      </c>
      <c r="D76" s="19">
        <f t="shared" ca="1" si="23"/>
        <v>0</v>
      </c>
      <c r="E76" s="18">
        <f t="shared" ca="1" si="56"/>
        <v>0</v>
      </c>
      <c r="F76" s="18">
        <f t="shared" ca="1" si="56"/>
        <v>0</v>
      </c>
      <c r="G76" s="18">
        <f t="shared" ca="1" si="56"/>
        <v>0</v>
      </c>
      <c r="H76" s="18">
        <f t="shared" ca="1" si="56"/>
        <v>0</v>
      </c>
      <c r="I76" s="18">
        <f t="shared" ca="1" si="56"/>
        <v>0</v>
      </c>
      <c r="J76" s="18">
        <f t="shared" ca="1" si="56"/>
        <v>0</v>
      </c>
      <c r="K76" s="18">
        <f t="shared" ca="1" si="56"/>
        <v>0</v>
      </c>
      <c r="L76" s="18">
        <f t="shared" ca="1" si="56"/>
        <v>0</v>
      </c>
      <c r="M76" s="18">
        <f t="shared" ca="1" si="56"/>
        <v>0</v>
      </c>
      <c r="N76" s="18">
        <f t="shared" ca="1" si="56"/>
        <v>0</v>
      </c>
      <c r="O76" s="18">
        <f t="shared" ca="1" si="56"/>
        <v>0</v>
      </c>
      <c r="P76" s="18">
        <f t="shared" ca="1" si="56"/>
        <v>0</v>
      </c>
      <c r="Q76" s="18">
        <f t="shared" ca="1" si="56"/>
        <v>0</v>
      </c>
      <c r="R76" s="18">
        <f t="shared" ca="1" si="56"/>
        <v>0</v>
      </c>
      <c r="S76" s="18">
        <f t="shared" ca="1" si="56"/>
        <v>0</v>
      </c>
      <c r="T76" s="18">
        <f t="shared" ca="1" si="57"/>
        <v>0</v>
      </c>
      <c r="U76" s="18">
        <f t="shared" ca="1" si="58"/>
        <v>0</v>
      </c>
      <c r="V76" s="18">
        <f t="shared" ca="1" si="58"/>
        <v>0</v>
      </c>
      <c r="W76" s="18">
        <f t="shared" ca="1" si="58"/>
        <v>0</v>
      </c>
      <c r="X76" s="18">
        <f t="shared" ca="1" si="58"/>
        <v>0</v>
      </c>
      <c r="Y76" s="18">
        <f t="shared" ca="1" si="58"/>
        <v>0</v>
      </c>
      <c r="Z76" s="18">
        <f t="shared" ca="1" si="58"/>
        <v>0</v>
      </c>
      <c r="AA76" s="18">
        <f t="shared" ca="1" si="58"/>
        <v>0</v>
      </c>
      <c r="AB76" s="18">
        <f t="shared" ca="1" si="58"/>
        <v>0</v>
      </c>
      <c r="AC76" s="18">
        <f t="shared" ca="1" si="58"/>
        <v>0</v>
      </c>
      <c r="AD76" s="18">
        <f t="shared" ca="1" si="58"/>
        <v>0</v>
      </c>
      <c r="AE76" s="18">
        <f t="shared" ca="1" si="58"/>
        <v>0</v>
      </c>
      <c r="AF76" s="18">
        <f t="shared" ca="1" si="58"/>
        <v>0</v>
      </c>
      <c r="AG76" s="18">
        <f t="shared" ca="1" si="58"/>
        <v>0</v>
      </c>
      <c r="AH76" s="18">
        <f t="shared" ca="1" si="58"/>
        <v>0</v>
      </c>
      <c r="AI76" s="18">
        <f t="shared" ca="1" si="58"/>
        <v>0</v>
      </c>
      <c r="AJ76" s="18">
        <f t="shared" ca="1" si="58"/>
        <v>0</v>
      </c>
      <c r="AK76" s="18">
        <f t="shared" ca="1" si="54"/>
        <v>0</v>
      </c>
      <c r="AL76" s="18">
        <f t="shared" ca="1" si="54"/>
        <v>0</v>
      </c>
      <c r="AM76" s="18">
        <f t="shared" ca="1" si="54"/>
        <v>0</v>
      </c>
      <c r="AN76" s="18">
        <f t="shared" ca="1" si="54"/>
        <v>0</v>
      </c>
      <c r="AO76" s="18">
        <f t="shared" ca="1" si="54"/>
        <v>0</v>
      </c>
      <c r="AP76" s="18">
        <f t="shared" ca="1" si="54"/>
        <v>0</v>
      </c>
      <c r="AQ76" s="18">
        <f t="shared" ca="1" si="54"/>
        <v>0</v>
      </c>
      <c r="AR76" s="18">
        <f t="shared" ca="1" si="54"/>
        <v>0</v>
      </c>
      <c r="AS76" s="18">
        <f t="shared" ca="1" si="54"/>
        <v>0</v>
      </c>
      <c r="AT76" s="18">
        <f t="shared" ca="1" si="54"/>
        <v>0</v>
      </c>
      <c r="AU76" s="18">
        <f t="shared" ca="1" si="54"/>
        <v>0</v>
      </c>
      <c r="AV76" s="18">
        <f t="shared" ca="1" si="54"/>
        <v>0</v>
      </c>
      <c r="AW76" s="18">
        <f t="shared" ca="1" si="54"/>
        <v>0</v>
      </c>
      <c r="AX76" s="18">
        <f t="shared" ca="1" si="54"/>
        <v>0</v>
      </c>
      <c r="AY76" s="18">
        <f t="shared" ca="1" si="54"/>
        <v>0</v>
      </c>
      <c r="AZ76" s="18">
        <f t="shared" ca="1" si="55"/>
        <v>0</v>
      </c>
      <c r="BA76" s="18">
        <f t="shared" ca="1" si="55"/>
        <v>0</v>
      </c>
      <c r="BB76" s="18">
        <f t="shared" ca="1" si="55"/>
        <v>0</v>
      </c>
      <c r="BC76" s="18">
        <f t="shared" ca="1" si="55"/>
        <v>0</v>
      </c>
      <c r="BD76" s="18">
        <f t="shared" ca="1" si="55"/>
        <v>508587.15000000305</v>
      </c>
      <c r="BE76" s="18">
        <f t="shared" ca="1" si="55"/>
        <v>0</v>
      </c>
      <c r="BF76" s="18">
        <f t="shared" ca="1" si="55"/>
        <v>0</v>
      </c>
      <c r="BG76" s="18">
        <f t="shared" ca="1" si="55"/>
        <v>0</v>
      </c>
      <c r="BH76" s="18">
        <f t="shared" ca="1" si="55"/>
        <v>0</v>
      </c>
      <c r="BI76" s="18">
        <f t="shared" ca="1" si="55"/>
        <v>0</v>
      </c>
      <c r="BJ76" s="18">
        <f t="shared" ca="1" si="55"/>
        <v>0</v>
      </c>
      <c r="BK76" s="18">
        <f t="shared" ca="1" si="55"/>
        <v>0</v>
      </c>
      <c r="BL76" s="18">
        <f t="shared" ca="1" si="55"/>
        <v>0</v>
      </c>
      <c r="BM76" s="18">
        <f t="shared" ca="1" si="55"/>
        <v>0</v>
      </c>
      <c r="BN76" s="18">
        <f t="shared" ca="1" si="55"/>
        <v>0</v>
      </c>
      <c r="BO76" s="18">
        <f t="shared" ca="1" si="55"/>
        <v>0</v>
      </c>
      <c r="BP76" s="18">
        <f t="shared" ca="1" si="59"/>
        <v>0</v>
      </c>
      <c r="BQ76" s="18">
        <f t="shared" ca="1" si="59"/>
        <v>0</v>
      </c>
      <c r="BR76" s="18">
        <f t="shared" ca="1" si="59"/>
        <v>0</v>
      </c>
      <c r="BS76" s="18">
        <f t="shared" ca="1" si="59"/>
        <v>0</v>
      </c>
      <c r="BT76" s="18">
        <f t="shared" ca="1" si="59"/>
        <v>0</v>
      </c>
      <c r="BU76" s="18">
        <f t="shared" ca="1" si="59"/>
        <v>0</v>
      </c>
      <c r="BV76" s="18">
        <f t="shared" ca="1" si="59"/>
        <v>0</v>
      </c>
      <c r="BW76" s="18">
        <f t="shared" ca="1" si="59"/>
        <v>0</v>
      </c>
      <c r="BX76" s="18">
        <f t="shared" ca="1" si="59"/>
        <v>0</v>
      </c>
      <c r="BY76" s="18">
        <f t="shared" ca="1" si="59"/>
        <v>0</v>
      </c>
      <c r="BZ76" s="18">
        <f t="shared" ca="1" si="59"/>
        <v>0</v>
      </c>
      <c r="CA76" s="18">
        <f t="shared" ca="1" si="59"/>
        <v>0</v>
      </c>
      <c r="CB76" s="18">
        <f t="shared" ca="1" si="59"/>
        <v>0</v>
      </c>
      <c r="CC76" s="18">
        <f t="shared" ca="1" si="60"/>
        <v>0</v>
      </c>
      <c r="CD76" s="18">
        <f t="shared" ca="1" si="60"/>
        <v>0</v>
      </c>
      <c r="CE76" s="18">
        <f t="shared" ca="1" si="60"/>
        <v>0</v>
      </c>
      <c r="CF76" s="18">
        <f t="shared" ca="1" si="60"/>
        <v>0</v>
      </c>
      <c r="CG76" s="18">
        <f t="shared" ca="1" si="60"/>
        <v>0</v>
      </c>
      <c r="CH76" s="18">
        <f t="shared" ca="1" si="60"/>
        <v>0</v>
      </c>
      <c r="CI76" s="19">
        <f t="shared" ca="1" si="24"/>
        <v>0</v>
      </c>
      <c r="CJ76" s="18">
        <f t="shared" ca="1" si="52"/>
        <v>0</v>
      </c>
      <c r="CK76" s="18">
        <f t="shared" ca="1" si="52"/>
        <v>0</v>
      </c>
      <c r="CL76" s="19">
        <f t="shared" ca="1" si="25"/>
        <v>0</v>
      </c>
      <c r="CM76" s="18">
        <f t="shared" ca="1" si="53"/>
        <v>0</v>
      </c>
      <c r="CN76" s="18">
        <f t="shared" ca="1" si="53"/>
        <v>0</v>
      </c>
      <c r="CO76" s="19">
        <f t="shared" ca="1" si="26"/>
        <v>0</v>
      </c>
      <c r="CP76" s="18">
        <f t="shared" ca="1" si="61"/>
        <v>0</v>
      </c>
      <c r="CQ76" s="18">
        <f t="shared" ca="1" si="61"/>
        <v>0</v>
      </c>
      <c r="CR76" s="18">
        <f t="shared" ca="1" si="61"/>
        <v>0</v>
      </c>
      <c r="CS76" s="18">
        <f t="shared" ca="1" si="61"/>
        <v>0</v>
      </c>
      <c r="CT76" s="18">
        <f t="shared" ca="1" si="61"/>
        <v>0</v>
      </c>
      <c r="CU76" s="19">
        <f t="shared" ca="1" si="51"/>
        <v>508587.15000000305</v>
      </c>
    </row>
    <row r="77" spans="1:230" ht="12.75" customHeight="1">
      <c r="A77" s="59" t="s">
        <v>288</v>
      </c>
      <c r="B77" s="48">
        <v>9000</v>
      </c>
      <c r="C77" s="58" t="s">
        <v>289</v>
      </c>
      <c r="D77" s="49">
        <f t="shared" ref="D77:BO77" ca="1" si="62">SUMIF($C$7:$C$76,"HD",D$7:D$76)</f>
        <v>18768505659.440685</v>
      </c>
      <c r="E77" s="49">
        <f t="shared" ca="1" si="62"/>
        <v>3380382336.3562155</v>
      </c>
      <c r="F77" s="49">
        <f t="shared" ca="1" si="62"/>
        <v>7719945354.7002029</v>
      </c>
      <c r="G77" s="49">
        <f t="shared" ca="1" si="62"/>
        <v>7668177968.3842621</v>
      </c>
      <c r="H77" s="49">
        <f t="shared" ca="1" si="62"/>
        <v>901813645.15863097</v>
      </c>
      <c r="I77" s="49">
        <f t="shared" ca="1" si="62"/>
        <v>2416206140.7700033</v>
      </c>
      <c r="J77" s="49">
        <f t="shared" ca="1" si="62"/>
        <v>50315672.959999986</v>
      </c>
      <c r="K77" s="49">
        <f t="shared" ca="1" si="62"/>
        <v>58737893.380000003</v>
      </c>
      <c r="L77" s="49">
        <f t="shared" ca="1" si="62"/>
        <v>19454133.233022004</v>
      </c>
      <c r="M77" s="49">
        <f t="shared" ca="1" si="62"/>
        <v>18512883.599999998</v>
      </c>
      <c r="N77" s="49">
        <f t="shared" ca="1" si="62"/>
        <v>505196.53</v>
      </c>
      <c r="O77" s="49">
        <f t="shared" ca="1" si="62"/>
        <v>2151550937.2575989</v>
      </c>
      <c r="P77" s="49">
        <f t="shared" ca="1" si="62"/>
        <v>959041.53999999992</v>
      </c>
      <c r="Q77" s="49">
        <f t="shared" ca="1" si="62"/>
        <v>1039795677.3227003</v>
      </c>
      <c r="R77" s="49">
        <f t="shared" ca="1" si="62"/>
        <v>0</v>
      </c>
      <c r="S77" s="49">
        <f t="shared" ca="1" si="62"/>
        <v>0</v>
      </c>
      <c r="T77" s="49">
        <f t="shared" ca="1" si="62"/>
        <v>34059480582.560932</v>
      </c>
      <c r="U77" s="49">
        <f t="shared" ca="1" si="62"/>
        <v>478284245.59491593</v>
      </c>
      <c r="V77" s="49">
        <f t="shared" ca="1" si="62"/>
        <v>9067719977.8047543</v>
      </c>
      <c r="W77" s="49">
        <f t="shared" ca="1" si="62"/>
        <v>21393904441.10656</v>
      </c>
      <c r="X77" s="49">
        <f t="shared" ca="1" si="62"/>
        <v>32490058.990000203</v>
      </c>
      <c r="Y77" s="49">
        <f t="shared" ca="1" si="62"/>
        <v>1058119923.2855003</v>
      </c>
      <c r="Z77" s="49">
        <f t="shared" ca="1" si="62"/>
        <v>1397078520.2865698</v>
      </c>
      <c r="AA77" s="49">
        <f t="shared" ca="1" si="62"/>
        <v>482849.79999999993</v>
      </c>
      <c r="AB77" s="49">
        <f t="shared" ca="1" si="62"/>
        <v>5236964.1999999993</v>
      </c>
      <c r="AC77" s="49">
        <f t="shared" ca="1" si="62"/>
        <v>116948447.24080001</v>
      </c>
      <c r="AD77" s="49">
        <f t="shared" ca="1" si="62"/>
        <v>563460867.55167234</v>
      </c>
      <c r="AE77" s="49">
        <f t="shared" ca="1" si="62"/>
        <v>6826597.1299999999</v>
      </c>
      <c r="AF77" s="49">
        <f t="shared" ca="1" si="62"/>
        <v>92085308.120000005</v>
      </c>
      <c r="AG77" s="49">
        <f t="shared" ca="1" si="62"/>
        <v>783002532.69780004</v>
      </c>
      <c r="AH77" s="49">
        <f t="shared" ca="1" si="62"/>
        <v>862900061.88919997</v>
      </c>
      <c r="AI77" s="49">
        <f t="shared" ca="1" si="62"/>
        <v>40169483.481300004</v>
      </c>
      <c r="AJ77" s="49">
        <f t="shared" ca="1" si="62"/>
        <v>22380466.566338092</v>
      </c>
      <c r="AK77" s="49">
        <f t="shared" ca="1" si="62"/>
        <v>6031160.8200000003</v>
      </c>
      <c r="AL77" s="49">
        <f t="shared" ca="1" si="62"/>
        <v>0</v>
      </c>
      <c r="AM77" s="49">
        <f t="shared" ca="1" si="62"/>
        <v>493206391.58749998</v>
      </c>
      <c r="AN77" s="49">
        <f t="shared" ca="1" si="62"/>
        <v>4350809.29</v>
      </c>
      <c r="AO77" s="49">
        <f t="shared" ca="1" si="62"/>
        <v>342568914.14999986</v>
      </c>
      <c r="AP77" s="49">
        <f t="shared" ca="1" si="62"/>
        <v>50580697.342699639</v>
      </c>
      <c r="AQ77" s="49">
        <f t="shared" ca="1" si="62"/>
        <v>0</v>
      </c>
      <c r="AR77" s="49">
        <f t="shared" ca="1" si="62"/>
        <v>0</v>
      </c>
      <c r="AS77" s="49">
        <f t="shared" ca="1" si="62"/>
        <v>0</v>
      </c>
      <c r="AT77" s="49">
        <f t="shared" ca="1" si="62"/>
        <v>5680458221.764739</v>
      </c>
      <c r="AU77" s="49">
        <f t="shared" ca="1" si="62"/>
        <v>557924276.23504102</v>
      </c>
      <c r="AV77" s="49">
        <f t="shared" ca="1" si="62"/>
        <v>174733380.96024302</v>
      </c>
      <c r="AW77" s="49">
        <f t="shared" ca="1" si="62"/>
        <v>0</v>
      </c>
      <c r="AX77" s="49">
        <f t="shared" ca="1" si="62"/>
        <v>159716327.87464413</v>
      </c>
      <c r="AY77" s="49">
        <f t="shared" ca="1" si="62"/>
        <v>0</v>
      </c>
      <c r="AZ77" s="49">
        <f t="shared" ca="1" si="62"/>
        <v>0</v>
      </c>
      <c r="BA77" s="49">
        <f t="shared" ca="1" si="62"/>
        <v>0</v>
      </c>
      <c r="BB77" s="49">
        <f t="shared" ca="1" si="62"/>
        <v>48736999.759999998</v>
      </c>
      <c r="BC77" s="49">
        <f t="shared" ca="1" si="62"/>
        <v>1073503.42</v>
      </c>
      <c r="BD77" s="49">
        <f t="shared" ca="1" si="62"/>
        <v>2787408896.5468192</v>
      </c>
      <c r="BE77" s="49">
        <f t="shared" ca="1" si="62"/>
        <v>15981943.2042857</v>
      </c>
      <c r="BF77" s="49">
        <f t="shared" ca="1" si="62"/>
        <v>0</v>
      </c>
      <c r="BG77" s="49">
        <f t="shared" ca="1" si="62"/>
        <v>0</v>
      </c>
      <c r="BH77" s="49">
        <f t="shared" ca="1" si="62"/>
        <v>804395.90999999992</v>
      </c>
      <c r="BI77" s="49">
        <f t="shared" ca="1" si="62"/>
        <v>392386626.35941297</v>
      </c>
      <c r="BJ77" s="49">
        <f t="shared" ca="1" si="62"/>
        <v>64454821.975461982</v>
      </c>
      <c r="BK77" s="49">
        <f t="shared" ca="1" si="62"/>
        <v>0</v>
      </c>
      <c r="BL77" s="49">
        <f t="shared" ca="1" si="62"/>
        <v>6105435.8680404536</v>
      </c>
      <c r="BM77" s="49">
        <f t="shared" ca="1" si="62"/>
        <v>50380136.593920708</v>
      </c>
      <c r="BN77" s="49">
        <f t="shared" ca="1" si="62"/>
        <v>1441882820.7873447</v>
      </c>
      <c r="BO77" s="49">
        <f t="shared" ca="1" si="62"/>
        <v>0</v>
      </c>
      <c r="BP77" s="49">
        <f t="shared" ref="BP77:CU77" ca="1" si="63">SUMIF($C$7:$C$76,"HD",BP$7:BP$76)</f>
        <v>2652360090.983407</v>
      </c>
      <c r="BQ77" s="49">
        <f t="shared" ca="1" si="63"/>
        <v>179853029.62</v>
      </c>
      <c r="BR77" s="49">
        <f t="shared" ca="1" si="63"/>
        <v>1313763585.3905149</v>
      </c>
      <c r="BS77" s="49">
        <f t="shared" ca="1" si="63"/>
        <v>2783859141.1275272</v>
      </c>
      <c r="BT77" s="49">
        <f t="shared" ca="1" si="63"/>
        <v>0</v>
      </c>
      <c r="BU77" s="49">
        <f t="shared" ca="1" si="63"/>
        <v>15000</v>
      </c>
      <c r="BV77" s="49">
        <f t="shared" ca="1" si="63"/>
        <v>414478467.39700001</v>
      </c>
      <c r="BW77" s="49">
        <f t="shared" ca="1" si="63"/>
        <v>11011923.696599999</v>
      </c>
      <c r="BX77" s="49">
        <f t="shared" ca="1" si="63"/>
        <v>0</v>
      </c>
      <c r="BY77" s="49">
        <f t="shared" ca="1" si="63"/>
        <v>55671172.149999999</v>
      </c>
      <c r="BZ77" s="49">
        <f t="shared" ca="1" si="63"/>
        <v>390557441.01800001</v>
      </c>
      <c r="CA77" s="49">
        <f t="shared" ca="1" si="63"/>
        <v>11496010499.134378</v>
      </c>
      <c r="CB77" s="49">
        <f t="shared" ca="1" si="63"/>
        <v>56997902.178799994</v>
      </c>
      <c r="CC77" s="49">
        <f t="shared" ca="1" si="63"/>
        <v>2643887625.2039495</v>
      </c>
      <c r="CD77" s="49">
        <f t="shared" ca="1" si="63"/>
        <v>4113152.1399999997</v>
      </c>
      <c r="CE77" s="49">
        <f t="shared" ca="1" si="63"/>
        <v>298020.09000000003</v>
      </c>
      <c r="CF77" s="49">
        <f t="shared" ca="1" si="63"/>
        <v>64194683.124800004</v>
      </c>
      <c r="CG77" s="49">
        <f t="shared" ca="1" si="63"/>
        <v>379119445.76440001</v>
      </c>
      <c r="CH77" s="49">
        <f t="shared" ca="1" si="63"/>
        <v>125400174.99047613</v>
      </c>
      <c r="CI77" s="49">
        <f t="shared" ca="1" si="63"/>
        <v>47489421457.563675</v>
      </c>
      <c r="CJ77" s="49">
        <f t="shared" ca="1" si="63"/>
        <v>1012951644.1220002</v>
      </c>
      <c r="CK77" s="49">
        <f t="shared" ca="1" si="63"/>
        <v>287628617.84004104</v>
      </c>
      <c r="CL77" s="49">
        <f t="shared" ca="1" si="63"/>
        <v>15640302983.374624</v>
      </c>
      <c r="CM77" s="49">
        <f t="shared" ca="1" si="63"/>
        <v>1709839387.5841622</v>
      </c>
      <c r="CN77" s="49">
        <f t="shared" ca="1" si="63"/>
        <v>13930463595.790462</v>
      </c>
      <c r="CO77" s="49">
        <f t="shared" ca="1" si="63"/>
        <v>30548538212.22702</v>
      </c>
      <c r="CP77" s="49">
        <f t="shared" ca="1" si="63"/>
        <v>4430117736.4617672</v>
      </c>
      <c r="CQ77" s="49">
        <f t="shared" ca="1" si="63"/>
        <v>26118420475.765251</v>
      </c>
      <c r="CR77" s="49">
        <f t="shared" ca="1" si="63"/>
        <v>461611474.87598574</v>
      </c>
      <c r="CS77" s="49">
        <f t="shared" ca="1" si="63"/>
        <v>646631009.13</v>
      </c>
      <c r="CT77" s="49">
        <f t="shared" ca="1" si="63"/>
        <v>710180.22999999986</v>
      </c>
      <c r="CU77" s="49">
        <f t="shared" ca="1" si="63"/>
        <v>178855679445.7587</v>
      </c>
    </row>
    <row r="78" spans="1:230">
      <c r="A78" s="59" t="s">
        <v>291</v>
      </c>
      <c r="B78" s="48">
        <v>9001</v>
      </c>
      <c r="C78" s="58" t="s">
        <v>292</v>
      </c>
      <c r="D78" s="49">
        <f t="shared" ref="D78:BO78" ca="1" si="64">SUMIF($C$7:$C$76,"H",D$7:D$76)+SUMIF($C$7:$C$76,"E",D$7:D$76)</f>
        <v>0</v>
      </c>
      <c r="E78" s="49">
        <f t="shared" ca="1" si="64"/>
        <v>0</v>
      </c>
      <c r="F78" s="49">
        <f t="shared" ca="1" si="64"/>
        <v>0</v>
      </c>
      <c r="G78" s="49">
        <f t="shared" ca="1" si="64"/>
        <v>0</v>
      </c>
      <c r="H78" s="49">
        <f t="shared" ca="1" si="64"/>
        <v>0</v>
      </c>
      <c r="I78" s="49">
        <f t="shared" ca="1" si="64"/>
        <v>0</v>
      </c>
      <c r="J78" s="49">
        <f t="shared" ca="1" si="64"/>
        <v>0</v>
      </c>
      <c r="K78" s="49">
        <f t="shared" ca="1" si="64"/>
        <v>0</v>
      </c>
      <c r="L78" s="49">
        <f t="shared" ca="1" si="64"/>
        <v>0</v>
      </c>
      <c r="M78" s="49">
        <f t="shared" ca="1" si="64"/>
        <v>0</v>
      </c>
      <c r="N78" s="49">
        <f t="shared" ca="1" si="64"/>
        <v>0</v>
      </c>
      <c r="O78" s="49">
        <f t="shared" ca="1" si="64"/>
        <v>0</v>
      </c>
      <c r="P78" s="49">
        <f t="shared" ca="1" si="64"/>
        <v>0</v>
      </c>
      <c r="Q78" s="49">
        <f t="shared" ca="1" si="64"/>
        <v>0</v>
      </c>
      <c r="R78" s="49">
        <f t="shared" ca="1" si="64"/>
        <v>0</v>
      </c>
      <c r="S78" s="49">
        <f t="shared" ca="1" si="64"/>
        <v>0</v>
      </c>
      <c r="T78" s="49">
        <f t="shared" ca="1" si="64"/>
        <v>0</v>
      </c>
      <c r="U78" s="49">
        <f t="shared" ca="1" si="64"/>
        <v>0</v>
      </c>
      <c r="V78" s="49">
        <f t="shared" ca="1" si="64"/>
        <v>0</v>
      </c>
      <c r="W78" s="49">
        <f t="shared" ca="1" si="64"/>
        <v>0</v>
      </c>
      <c r="X78" s="49">
        <f t="shared" ca="1" si="64"/>
        <v>0</v>
      </c>
      <c r="Y78" s="49">
        <f t="shared" ca="1" si="64"/>
        <v>0</v>
      </c>
      <c r="Z78" s="49">
        <f t="shared" ca="1" si="64"/>
        <v>0</v>
      </c>
      <c r="AA78" s="49">
        <f t="shared" ca="1" si="64"/>
        <v>0</v>
      </c>
      <c r="AB78" s="49">
        <f t="shared" ca="1" si="64"/>
        <v>0</v>
      </c>
      <c r="AC78" s="49">
        <f t="shared" ca="1" si="64"/>
        <v>0</v>
      </c>
      <c r="AD78" s="49">
        <f t="shared" ca="1" si="64"/>
        <v>0</v>
      </c>
      <c r="AE78" s="49">
        <f t="shared" ca="1" si="64"/>
        <v>0</v>
      </c>
      <c r="AF78" s="49">
        <f t="shared" ca="1" si="64"/>
        <v>0</v>
      </c>
      <c r="AG78" s="49">
        <f t="shared" ca="1" si="64"/>
        <v>0</v>
      </c>
      <c r="AH78" s="49">
        <f t="shared" ca="1" si="64"/>
        <v>0</v>
      </c>
      <c r="AI78" s="49">
        <f t="shared" ca="1" si="64"/>
        <v>0</v>
      </c>
      <c r="AJ78" s="49">
        <f t="shared" ca="1" si="64"/>
        <v>0</v>
      </c>
      <c r="AK78" s="49">
        <f t="shared" ca="1" si="64"/>
        <v>0</v>
      </c>
      <c r="AL78" s="49">
        <f t="shared" ca="1" si="64"/>
        <v>0</v>
      </c>
      <c r="AM78" s="49">
        <f t="shared" ca="1" si="64"/>
        <v>0</v>
      </c>
      <c r="AN78" s="49">
        <f t="shared" ca="1" si="64"/>
        <v>0</v>
      </c>
      <c r="AO78" s="49">
        <f t="shared" ca="1" si="64"/>
        <v>0</v>
      </c>
      <c r="AP78" s="49">
        <f t="shared" ca="1" si="64"/>
        <v>0</v>
      </c>
      <c r="AQ78" s="49">
        <f t="shared" ca="1" si="64"/>
        <v>0</v>
      </c>
      <c r="AR78" s="49">
        <f t="shared" ca="1" si="64"/>
        <v>0</v>
      </c>
      <c r="AS78" s="49">
        <f t="shared" ca="1" si="64"/>
        <v>0</v>
      </c>
      <c r="AT78" s="49">
        <f t="shared" ca="1" si="64"/>
        <v>0</v>
      </c>
      <c r="AU78" s="49">
        <f t="shared" ca="1" si="64"/>
        <v>0</v>
      </c>
      <c r="AV78" s="49">
        <f t="shared" ca="1" si="64"/>
        <v>0</v>
      </c>
      <c r="AW78" s="49">
        <f t="shared" ca="1" si="64"/>
        <v>0</v>
      </c>
      <c r="AX78" s="49">
        <f t="shared" ca="1" si="64"/>
        <v>0</v>
      </c>
      <c r="AY78" s="49">
        <f t="shared" ca="1" si="64"/>
        <v>0</v>
      </c>
      <c r="AZ78" s="49">
        <f t="shared" ca="1" si="64"/>
        <v>0</v>
      </c>
      <c r="BA78" s="49">
        <f t="shared" ca="1" si="64"/>
        <v>0</v>
      </c>
      <c r="BB78" s="49">
        <f t="shared" ca="1" si="64"/>
        <v>0</v>
      </c>
      <c r="BC78" s="49">
        <f t="shared" ca="1" si="64"/>
        <v>0</v>
      </c>
      <c r="BD78" s="49">
        <f t="shared" ca="1" si="64"/>
        <v>368081903.59618753</v>
      </c>
      <c r="BE78" s="49">
        <f t="shared" ca="1" si="64"/>
        <v>132439525.36000042</v>
      </c>
      <c r="BF78" s="49">
        <f t="shared" ca="1" si="64"/>
        <v>0</v>
      </c>
      <c r="BG78" s="49">
        <f t="shared" ca="1" si="64"/>
        <v>0</v>
      </c>
      <c r="BH78" s="49">
        <f t="shared" ca="1" si="64"/>
        <v>0</v>
      </c>
      <c r="BI78" s="49">
        <f t="shared" ca="1" si="64"/>
        <v>0</v>
      </c>
      <c r="BJ78" s="49">
        <f t="shared" ca="1" si="64"/>
        <v>0</v>
      </c>
      <c r="BK78" s="49">
        <f t="shared" ca="1" si="64"/>
        <v>0</v>
      </c>
      <c r="BL78" s="49">
        <f t="shared" ca="1" si="64"/>
        <v>0</v>
      </c>
      <c r="BM78" s="49">
        <f t="shared" ca="1" si="64"/>
        <v>0</v>
      </c>
      <c r="BN78" s="49">
        <f t="shared" ca="1" si="64"/>
        <v>0</v>
      </c>
      <c r="BO78" s="49">
        <f t="shared" ca="1" si="64"/>
        <v>0</v>
      </c>
      <c r="BP78" s="49">
        <f t="shared" ref="BP78:CU78" ca="1" si="65">SUMIF($C$7:$C$76,"H",BP$7:BP$76)+SUMIF($C$7:$C$76,"E",BP$7:BP$76)</f>
        <v>0</v>
      </c>
      <c r="BQ78" s="49">
        <f t="shared" ca="1" si="65"/>
        <v>0</v>
      </c>
      <c r="BR78" s="49">
        <f t="shared" ca="1" si="65"/>
        <v>0</v>
      </c>
      <c r="BS78" s="49">
        <f t="shared" ca="1" si="65"/>
        <v>0</v>
      </c>
      <c r="BT78" s="49">
        <f t="shared" ca="1" si="65"/>
        <v>0</v>
      </c>
      <c r="BU78" s="49">
        <f t="shared" ca="1" si="65"/>
        <v>0</v>
      </c>
      <c r="BV78" s="49">
        <f t="shared" ca="1" si="65"/>
        <v>0</v>
      </c>
      <c r="BW78" s="49">
        <f t="shared" ca="1" si="65"/>
        <v>0</v>
      </c>
      <c r="BX78" s="49">
        <f t="shared" ca="1" si="65"/>
        <v>0</v>
      </c>
      <c r="BY78" s="49">
        <f t="shared" ca="1" si="65"/>
        <v>0</v>
      </c>
      <c r="BZ78" s="49">
        <f t="shared" ca="1" si="65"/>
        <v>0</v>
      </c>
      <c r="CA78" s="49">
        <f t="shared" ca="1" si="65"/>
        <v>0</v>
      </c>
      <c r="CB78" s="49">
        <f t="shared" ca="1" si="65"/>
        <v>0</v>
      </c>
      <c r="CC78" s="49">
        <f t="shared" ca="1" si="65"/>
        <v>0</v>
      </c>
      <c r="CD78" s="49">
        <f t="shared" ca="1" si="65"/>
        <v>0</v>
      </c>
      <c r="CE78" s="49">
        <f t="shared" ca="1" si="65"/>
        <v>0</v>
      </c>
      <c r="CF78" s="49">
        <f t="shared" ca="1" si="65"/>
        <v>0</v>
      </c>
      <c r="CG78" s="49">
        <f t="shared" ca="1" si="65"/>
        <v>0</v>
      </c>
      <c r="CH78" s="49">
        <f t="shared" ca="1" si="65"/>
        <v>363.48571428571427</v>
      </c>
      <c r="CI78" s="49">
        <f t="shared" ca="1" si="65"/>
        <v>892589951.30950081</v>
      </c>
      <c r="CJ78" s="49">
        <f t="shared" ca="1" si="65"/>
        <v>492990</v>
      </c>
      <c r="CK78" s="49">
        <f t="shared" ca="1" si="65"/>
        <v>33058050.710000005</v>
      </c>
      <c r="CL78" s="49">
        <f t="shared" ca="1" si="65"/>
        <v>362515914.27999967</v>
      </c>
      <c r="CM78" s="49">
        <f t="shared" ca="1" si="65"/>
        <v>20155485.830000002</v>
      </c>
      <c r="CN78" s="49">
        <f t="shared" ca="1" si="65"/>
        <v>342360428.44999975</v>
      </c>
      <c r="CO78" s="49">
        <f t="shared" ca="1" si="65"/>
        <v>496522996.31950098</v>
      </c>
      <c r="CP78" s="49">
        <f t="shared" ca="1" si="65"/>
        <v>14590282.699999999</v>
      </c>
      <c r="CQ78" s="49">
        <f t="shared" ca="1" si="65"/>
        <v>481932713.61950099</v>
      </c>
      <c r="CR78" s="49">
        <f t="shared" ca="1" si="65"/>
        <v>18755836.747849997</v>
      </c>
      <c r="CS78" s="49">
        <f t="shared" ca="1" si="65"/>
        <v>0</v>
      </c>
      <c r="CT78" s="49">
        <f t="shared" ca="1" si="65"/>
        <v>0</v>
      </c>
      <c r="CU78" s="49">
        <f t="shared" ca="1" si="65"/>
        <v>1411867580.4992528</v>
      </c>
    </row>
    <row r="79" spans="1:230" s="35" customFormat="1">
      <c r="A79" s="59" t="s">
        <v>294</v>
      </c>
      <c r="B79" s="48">
        <v>9003</v>
      </c>
      <c r="C79" s="58" t="s">
        <v>295</v>
      </c>
      <c r="D79" s="49">
        <f t="shared" ref="D79:I79" ca="1" si="66">D77+D78</f>
        <v>18768505659.440685</v>
      </c>
      <c r="E79" s="49">
        <f t="shared" ca="1" si="66"/>
        <v>3380382336.3562155</v>
      </c>
      <c r="F79" s="49">
        <f t="shared" ca="1" si="66"/>
        <v>7719945354.7002029</v>
      </c>
      <c r="G79" s="49">
        <f t="shared" ca="1" si="66"/>
        <v>7668177968.3842621</v>
      </c>
      <c r="H79" s="49">
        <f t="shared" ca="1" si="66"/>
        <v>901813645.15863097</v>
      </c>
      <c r="I79" s="49">
        <f t="shared" ca="1" si="66"/>
        <v>2416206140.7700033</v>
      </c>
      <c r="J79" s="49">
        <f ca="1">J77+J78</f>
        <v>50315672.959999986</v>
      </c>
      <c r="K79" s="49">
        <f ca="1">K77+K78</f>
        <v>58737893.380000003</v>
      </c>
      <c r="L79" s="49">
        <f t="shared" ref="L79:BU79" ca="1" si="67">L77+L78</f>
        <v>19454133.233022004</v>
      </c>
      <c r="M79" s="49">
        <f t="shared" ca="1" si="67"/>
        <v>18512883.599999998</v>
      </c>
      <c r="N79" s="49">
        <f t="shared" ca="1" si="67"/>
        <v>505196.53</v>
      </c>
      <c r="O79" s="49">
        <f t="shared" ca="1" si="67"/>
        <v>2151550937.2575989</v>
      </c>
      <c r="P79" s="49">
        <f t="shared" ca="1" si="67"/>
        <v>959041.53999999992</v>
      </c>
      <c r="Q79" s="49">
        <f t="shared" ca="1" si="67"/>
        <v>1039795677.3227003</v>
      </c>
      <c r="R79" s="49">
        <f t="shared" ca="1" si="67"/>
        <v>0</v>
      </c>
      <c r="S79" s="49">
        <f t="shared" ca="1" si="67"/>
        <v>0</v>
      </c>
      <c r="T79" s="49">
        <f t="shared" ca="1" si="67"/>
        <v>34059480582.560932</v>
      </c>
      <c r="U79" s="49">
        <f t="shared" ca="1" si="67"/>
        <v>478284245.59491593</v>
      </c>
      <c r="V79" s="49">
        <f t="shared" ca="1" si="67"/>
        <v>9067719977.8047543</v>
      </c>
      <c r="W79" s="49">
        <f t="shared" ca="1" si="67"/>
        <v>21393904441.10656</v>
      </c>
      <c r="X79" s="49">
        <f t="shared" ca="1" si="67"/>
        <v>32490058.990000203</v>
      </c>
      <c r="Y79" s="49">
        <f t="shared" ca="1" si="67"/>
        <v>1058119923.2855003</v>
      </c>
      <c r="Z79" s="49">
        <f t="shared" ca="1" si="67"/>
        <v>1397078520.2865698</v>
      </c>
      <c r="AA79" s="49">
        <f t="shared" ca="1" si="67"/>
        <v>482849.79999999993</v>
      </c>
      <c r="AB79" s="49">
        <f t="shared" ca="1" si="67"/>
        <v>5236964.1999999993</v>
      </c>
      <c r="AC79" s="49">
        <f t="shared" ca="1" si="67"/>
        <v>116948447.24080001</v>
      </c>
      <c r="AD79" s="49">
        <f t="shared" ca="1" si="67"/>
        <v>563460867.55167234</v>
      </c>
      <c r="AE79" s="49">
        <f t="shared" ca="1" si="67"/>
        <v>6826597.1299999999</v>
      </c>
      <c r="AF79" s="49">
        <f t="shared" ca="1" si="67"/>
        <v>92085308.120000005</v>
      </c>
      <c r="AG79" s="49">
        <f t="shared" ca="1" si="67"/>
        <v>783002532.69780004</v>
      </c>
      <c r="AH79" s="49">
        <f t="shared" ca="1" si="67"/>
        <v>862900061.88919997</v>
      </c>
      <c r="AI79" s="49">
        <f t="shared" ca="1" si="67"/>
        <v>40169483.481300004</v>
      </c>
      <c r="AJ79" s="49">
        <f t="shared" ca="1" si="67"/>
        <v>22380466.566338092</v>
      </c>
      <c r="AK79" s="49">
        <f t="shared" ca="1" si="67"/>
        <v>6031160.8200000003</v>
      </c>
      <c r="AL79" s="49">
        <f t="shared" ca="1" si="67"/>
        <v>0</v>
      </c>
      <c r="AM79" s="49">
        <f t="shared" ca="1" si="67"/>
        <v>493206391.58749998</v>
      </c>
      <c r="AN79" s="49">
        <f t="shared" ca="1" si="67"/>
        <v>4350809.29</v>
      </c>
      <c r="AO79" s="49">
        <f t="shared" ca="1" si="67"/>
        <v>342568914.14999986</v>
      </c>
      <c r="AP79" s="49">
        <f t="shared" ca="1" si="67"/>
        <v>50580697.342699639</v>
      </c>
      <c r="AQ79" s="49">
        <f t="shared" ca="1" si="67"/>
        <v>0</v>
      </c>
      <c r="AR79" s="49">
        <f t="shared" ca="1" si="67"/>
        <v>0</v>
      </c>
      <c r="AS79" s="49">
        <f t="shared" ca="1" si="67"/>
        <v>0</v>
      </c>
      <c r="AT79" s="49">
        <f t="shared" ca="1" si="67"/>
        <v>5680458221.764739</v>
      </c>
      <c r="AU79" s="49">
        <f t="shared" ca="1" si="67"/>
        <v>557924276.23504102</v>
      </c>
      <c r="AV79" s="49">
        <f t="shared" ca="1" si="67"/>
        <v>174733380.96024302</v>
      </c>
      <c r="AW79" s="49">
        <f t="shared" ca="1" si="67"/>
        <v>0</v>
      </c>
      <c r="AX79" s="49">
        <f t="shared" ca="1" si="67"/>
        <v>159716327.87464413</v>
      </c>
      <c r="AY79" s="49">
        <f t="shared" ca="1" si="67"/>
        <v>0</v>
      </c>
      <c r="AZ79" s="49">
        <f t="shared" ca="1" si="67"/>
        <v>0</v>
      </c>
      <c r="BA79" s="49">
        <f t="shared" ca="1" si="67"/>
        <v>0</v>
      </c>
      <c r="BB79" s="49">
        <f t="shared" ca="1" si="67"/>
        <v>48736999.759999998</v>
      </c>
      <c r="BC79" s="49">
        <f t="shared" ca="1" si="67"/>
        <v>1073503.42</v>
      </c>
      <c r="BD79" s="49">
        <f t="shared" ca="1" si="67"/>
        <v>3155490800.1430068</v>
      </c>
      <c r="BE79" s="49">
        <f t="shared" ca="1" si="67"/>
        <v>148421468.56428611</v>
      </c>
      <c r="BF79" s="49">
        <f t="shared" ca="1" si="67"/>
        <v>0</v>
      </c>
      <c r="BG79" s="49">
        <f t="shared" ca="1" si="67"/>
        <v>0</v>
      </c>
      <c r="BH79" s="49">
        <f t="shared" ca="1" si="67"/>
        <v>804395.90999999992</v>
      </c>
      <c r="BI79" s="49">
        <f t="shared" ca="1" si="67"/>
        <v>392386626.35941297</v>
      </c>
      <c r="BJ79" s="49">
        <f t="shared" ca="1" si="67"/>
        <v>64454821.975461982</v>
      </c>
      <c r="BK79" s="49">
        <f t="shared" ca="1" si="67"/>
        <v>0</v>
      </c>
      <c r="BL79" s="49">
        <f t="shared" ca="1" si="67"/>
        <v>6105435.8680404536</v>
      </c>
      <c r="BM79" s="49">
        <f t="shared" ca="1" si="67"/>
        <v>50380136.593920708</v>
      </c>
      <c r="BN79" s="49">
        <f t="shared" ca="1" si="67"/>
        <v>1441882820.7873447</v>
      </c>
      <c r="BO79" s="49">
        <f t="shared" ca="1" si="67"/>
        <v>0</v>
      </c>
      <c r="BP79" s="49">
        <f t="shared" ca="1" si="67"/>
        <v>2652360090.983407</v>
      </c>
      <c r="BQ79" s="49">
        <f t="shared" ca="1" si="67"/>
        <v>179853029.62</v>
      </c>
      <c r="BR79" s="49">
        <f t="shared" ca="1" si="67"/>
        <v>1313763585.3905149</v>
      </c>
      <c r="BS79" s="49">
        <f t="shared" ca="1" si="67"/>
        <v>2783859141.1275272</v>
      </c>
      <c r="BT79" s="49">
        <f t="shared" ca="1" si="67"/>
        <v>0</v>
      </c>
      <c r="BU79" s="49">
        <f t="shared" ca="1" si="67"/>
        <v>15000</v>
      </c>
      <c r="BV79" s="49">
        <f ca="1">BV77+BV78</f>
        <v>414478467.39700001</v>
      </c>
      <c r="BW79" s="49">
        <f ca="1">BW77+BW78</f>
        <v>11011923.696599999</v>
      </c>
      <c r="BX79" s="49">
        <f ca="1">BX77+BX78</f>
        <v>0</v>
      </c>
      <c r="BY79" s="49">
        <f ca="1">BY77+BY78</f>
        <v>55671172.149999999</v>
      </c>
      <c r="BZ79" s="49">
        <f t="shared" ref="BZ79:CP79" ca="1" si="68">BZ77+BZ78</f>
        <v>390557441.01800001</v>
      </c>
      <c r="CA79" s="49">
        <f t="shared" ca="1" si="68"/>
        <v>11496010499.134378</v>
      </c>
      <c r="CB79" s="49">
        <f t="shared" ca="1" si="68"/>
        <v>56997902.178799994</v>
      </c>
      <c r="CC79" s="49">
        <f t="shared" ca="1" si="68"/>
        <v>2643887625.2039495</v>
      </c>
      <c r="CD79" s="49">
        <f t="shared" ca="1" si="68"/>
        <v>4113152.1399999997</v>
      </c>
      <c r="CE79" s="49">
        <f t="shared" ca="1" si="68"/>
        <v>298020.09000000003</v>
      </c>
      <c r="CF79" s="49">
        <f t="shared" ca="1" si="68"/>
        <v>64194683.124800004</v>
      </c>
      <c r="CG79" s="49">
        <f t="shared" ca="1" si="68"/>
        <v>379119445.76440001</v>
      </c>
      <c r="CH79" s="49">
        <f t="shared" ca="1" si="68"/>
        <v>125400538.47619042</v>
      </c>
      <c r="CI79" s="49">
        <f t="shared" ca="1" si="68"/>
        <v>48382011408.873177</v>
      </c>
      <c r="CJ79" s="49">
        <f t="shared" ca="1" si="68"/>
        <v>1013444634.1220002</v>
      </c>
      <c r="CK79" s="49">
        <f t="shared" ca="1" si="68"/>
        <v>320686668.55004102</v>
      </c>
      <c r="CL79" s="49">
        <f t="shared" ca="1" si="68"/>
        <v>16002818897.654623</v>
      </c>
      <c r="CM79" s="49">
        <f t="shared" ca="1" si="68"/>
        <v>1729994873.4141622</v>
      </c>
      <c r="CN79" s="49">
        <f t="shared" ca="1" si="68"/>
        <v>14272824024.240461</v>
      </c>
      <c r="CO79" s="49">
        <f t="shared" ca="1" si="68"/>
        <v>31045061208.54652</v>
      </c>
      <c r="CP79" s="49">
        <f t="shared" ca="1" si="68"/>
        <v>4444708019.161767</v>
      </c>
      <c r="CQ79" s="49">
        <f ca="1">CQ77+CQ78</f>
        <v>26600353189.38475</v>
      </c>
      <c r="CR79" s="49">
        <f ca="1">CR77+CR78</f>
        <v>480367311.62383574</v>
      </c>
      <c r="CS79" s="49">
        <f ca="1">CS77+CS78</f>
        <v>646631009.13</v>
      </c>
      <c r="CT79" s="49">
        <f ca="1">CT77+CT78</f>
        <v>710180.22999999986</v>
      </c>
      <c r="CU79" s="49">
        <f ca="1">CU77+CU78</f>
        <v>180267547026.25797</v>
      </c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</row>
    <row r="80" spans="1:230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</row>
  </sheetData>
  <mergeCells count="1">
    <mergeCell ref="E2:G2"/>
  </mergeCells>
  <dataValidations count="2">
    <dataValidation type="list" allowBlank="1" showInputMessage="1" showErrorMessage="1" sqref="C2" xr:uid="{1157F6F2-B500-468E-B780-DAC3660D5187}">
      <formula1>"Toplam,Yurtiçi,Yurtdışı"</formula1>
    </dataValidation>
    <dataValidation type="list" allowBlank="1" showInputMessage="1" showErrorMessage="1" sqref="B2" xr:uid="{6F11F9DF-A356-478B-8224-F0C7DADBEB15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FFF7-DE56-4EA3-A764-1A782394777A}">
  <dimension ref="A1:IA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324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  <c r="E3" s="7"/>
    </row>
    <row r="4" spans="1:159" ht="22.5" customHeight="1"/>
    <row r="5" spans="1:159" ht="22.5" customHeight="1">
      <c r="D5" s="78">
        <v>790</v>
      </c>
      <c r="E5" s="78">
        <v>791</v>
      </c>
      <c r="F5" s="78">
        <v>792</v>
      </c>
      <c r="G5" s="78">
        <v>793</v>
      </c>
      <c r="H5" s="78">
        <v>794</v>
      </c>
      <c r="I5" s="78">
        <v>795</v>
      </c>
      <c r="J5" s="78">
        <v>796</v>
      </c>
      <c r="K5" s="78">
        <v>797</v>
      </c>
      <c r="L5" s="78">
        <v>908</v>
      </c>
      <c r="M5" s="78">
        <v>909</v>
      </c>
      <c r="N5" s="78">
        <v>910</v>
      </c>
      <c r="O5" s="78">
        <v>91001</v>
      </c>
      <c r="P5" s="78">
        <v>91002</v>
      </c>
      <c r="Q5" s="78">
        <v>911</v>
      </c>
      <c r="R5" s="78">
        <v>91101</v>
      </c>
      <c r="S5" s="78">
        <v>91102</v>
      </c>
      <c r="T5" s="78">
        <v>799</v>
      </c>
      <c r="U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122</v>
      </c>
      <c r="E6" s="56" t="s">
        <v>123</v>
      </c>
      <c r="F6" s="56" t="s">
        <v>124</v>
      </c>
      <c r="G6" s="56" t="s">
        <v>125</v>
      </c>
      <c r="H6" s="56" t="s">
        <v>126</v>
      </c>
      <c r="I6" s="56" t="s">
        <v>127</v>
      </c>
      <c r="J6" s="56" t="s">
        <v>17</v>
      </c>
      <c r="K6" s="56" t="s">
        <v>18</v>
      </c>
      <c r="L6" s="56" t="s">
        <v>19</v>
      </c>
      <c r="M6" s="56" t="s">
        <v>20</v>
      </c>
      <c r="N6" s="56" t="s">
        <v>21</v>
      </c>
      <c r="O6" s="56" t="s">
        <v>22</v>
      </c>
      <c r="P6" s="56" t="s">
        <v>23</v>
      </c>
      <c r="Q6" s="56" t="s">
        <v>24</v>
      </c>
      <c r="R6" s="56" t="s">
        <v>22</v>
      </c>
      <c r="S6" s="56" t="s">
        <v>23</v>
      </c>
      <c r="T6" s="56" t="s">
        <v>128</v>
      </c>
      <c r="U6" s="79" t="s">
        <v>325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J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8">
        <f t="shared" ca="1" si="0"/>
        <v>0</v>
      </c>
      <c r="H7" s="18">
        <f t="shared" ca="1" si="0"/>
        <v>0</v>
      </c>
      <c r="I7" s="18">
        <f t="shared" ca="1" si="0"/>
        <v>0</v>
      </c>
      <c r="J7" s="18">
        <f t="shared" ca="1" si="0"/>
        <v>0</v>
      </c>
      <c r="K7" s="19">
        <f ca="1">L7+M7+N7+Q7</f>
        <v>0</v>
      </c>
      <c r="L7" s="18">
        <f t="shared" ref="L7:T22" ca="1" si="1">IFERROR(IF($C$2="Yurtiçi",INDIRECT("'"&amp;$B$2&amp;"'!"&amp;ADDRESS(MATCH($B7,INDIRECT("'"&amp;$B$2&amp;"'!$B$1:$B$1095"),0),MATCH(L$5,INDIRECT("'"&amp;$B$2&amp;"'!5:5"),0))),IF($C$2="Yurtdışı",INDIRECT("'"&amp;$B$2&amp;"'!"&amp;ADDRESS(MATCH($B7,INDIRECT("'"&amp;$B$2&amp;"'!$B$1:$B$1095"),0),MATCH(L$5,INDIRECT("'"&amp;$B$2&amp;"'!5:5"),0)+1)),INDIRECT("'"&amp;$B$2&amp;"'!"&amp;ADDRESS(MATCH($B7,INDIRECT("'"&amp;$B$2&amp;"'!$B$1:$B$1095"),0),MATCH(L$5,INDIRECT("'"&amp;$B$2&amp;"'!5:5"),0)))+INDIRECT("'"&amp;$B$2&amp;"'!"&amp;ADDRESS(MATCH($B7,INDIRECT("'"&amp;$B$2&amp;"'!$B$1:$B$1095"),0),MATCH(L$5,INDIRECT("'"&amp;$B$2&amp;"'!5:5"),0)+1)))),0)</f>
        <v>0</v>
      </c>
      <c r="M7" s="18">
        <f t="shared" ca="1" si="1"/>
        <v>0</v>
      </c>
      <c r="N7" s="19">
        <f ca="1">+O7+P7</f>
        <v>0</v>
      </c>
      <c r="O7" s="18">
        <f t="shared" ca="1" si="1"/>
        <v>0</v>
      </c>
      <c r="P7" s="18">
        <f t="shared" ca="1" si="1"/>
        <v>0</v>
      </c>
      <c r="Q7" s="19">
        <f ca="1">+R7+S7</f>
        <v>0</v>
      </c>
      <c r="R7" s="18">
        <f t="shared" ca="1" si="1"/>
        <v>0</v>
      </c>
      <c r="S7" s="18">
        <f t="shared" ca="1" si="1"/>
        <v>0</v>
      </c>
      <c r="T7" s="18">
        <f t="shared" ca="1" si="1"/>
        <v>0</v>
      </c>
      <c r="U7" s="19">
        <f ca="1">SUM(D7:K7)+T7</f>
        <v>0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8">
        <f t="shared" ca="1" si="0"/>
        <v>0</v>
      </c>
      <c r="F8" s="18">
        <f t="shared" ca="1" si="0"/>
        <v>0</v>
      </c>
      <c r="G8" s="18">
        <f t="shared" ca="1" si="0"/>
        <v>0</v>
      </c>
      <c r="H8" s="18">
        <f t="shared" ca="1" si="0"/>
        <v>0</v>
      </c>
      <c r="I8" s="18">
        <f t="shared" ca="1" si="0"/>
        <v>0</v>
      </c>
      <c r="J8" s="18">
        <f t="shared" ca="1" si="0"/>
        <v>0</v>
      </c>
      <c r="K8" s="19">
        <f t="shared" ref="K8:K22" ca="1" si="2">L8+M8+N8+Q8</f>
        <v>0</v>
      </c>
      <c r="L8" s="18">
        <f t="shared" ca="1" si="1"/>
        <v>0</v>
      </c>
      <c r="M8" s="18">
        <f t="shared" ca="1" si="1"/>
        <v>0</v>
      </c>
      <c r="N8" s="19">
        <f t="shared" ref="N8:N22" ca="1" si="3">+O8+P8</f>
        <v>0</v>
      </c>
      <c r="O8" s="18">
        <f t="shared" ca="1" si="1"/>
        <v>0</v>
      </c>
      <c r="P8" s="18">
        <f t="shared" ca="1" si="1"/>
        <v>0</v>
      </c>
      <c r="Q8" s="19">
        <f t="shared" ref="Q8:Q22" ca="1" si="4">+R8+S8</f>
        <v>0</v>
      </c>
      <c r="R8" s="18">
        <f t="shared" ca="1" si="1"/>
        <v>0</v>
      </c>
      <c r="S8" s="18">
        <f t="shared" ca="1" si="1"/>
        <v>0</v>
      </c>
      <c r="T8" s="18">
        <f t="shared" ca="1" si="1"/>
        <v>0</v>
      </c>
      <c r="U8" s="19">
        <f t="shared" ref="U8:U18" ca="1" si="5">SUM(D8:K8)+T8</f>
        <v>0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8">
        <f t="shared" ca="1" si="0"/>
        <v>0</v>
      </c>
      <c r="G9" s="18">
        <f t="shared" ca="1" si="0"/>
        <v>0</v>
      </c>
      <c r="H9" s="18">
        <f t="shared" ca="1" si="0"/>
        <v>0</v>
      </c>
      <c r="I9" s="18">
        <f t="shared" ca="1" si="0"/>
        <v>0</v>
      </c>
      <c r="J9" s="18">
        <f t="shared" ca="1" si="0"/>
        <v>0</v>
      </c>
      <c r="K9" s="19">
        <f t="shared" ca="1" si="2"/>
        <v>0</v>
      </c>
      <c r="L9" s="18">
        <f t="shared" ca="1" si="1"/>
        <v>0</v>
      </c>
      <c r="M9" s="18">
        <f t="shared" ca="1" si="1"/>
        <v>0</v>
      </c>
      <c r="N9" s="19">
        <f t="shared" ca="1" si="3"/>
        <v>0</v>
      </c>
      <c r="O9" s="18">
        <f t="shared" ca="1" si="1"/>
        <v>0</v>
      </c>
      <c r="P9" s="18">
        <f t="shared" ca="1" si="1"/>
        <v>0</v>
      </c>
      <c r="Q9" s="19">
        <f t="shared" ca="1" si="4"/>
        <v>0</v>
      </c>
      <c r="R9" s="18">
        <f t="shared" ca="1" si="1"/>
        <v>0</v>
      </c>
      <c r="S9" s="18">
        <f t="shared" ca="1" si="1"/>
        <v>0</v>
      </c>
      <c r="T9" s="18">
        <f t="shared" ca="1" si="1"/>
        <v>0</v>
      </c>
      <c r="U9" s="19">
        <f t="shared" ca="1" si="5"/>
        <v>0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8">
        <f t="shared" ca="1" si="0"/>
        <v>0</v>
      </c>
      <c r="F10" s="18">
        <f t="shared" ca="1" si="0"/>
        <v>0</v>
      </c>
      <c r="G10" s="18">
        <f t="shared" ca="1" si="0"/>
        <v>0</v>
      </c>
      <c r="H10" s="18">
        <f t="shared" ca="1" si="0"/>
        <v>0</v>
      </c>
      <c r="I10" s="18">
        <f t="shared" ca="1" si="0"/>
        <v>0</v>
      </c>
      <c r="J10" s="18">
        <f t="shared" ca="1" si="0"/>
        <v>0</v>
      </c>
      <c r="K10" s="19">
        <f t="shared" ca="1" si="2"/>
        <v>0</v>
      </c>
      <c r="L10" s="18">
        <f t="shared" ca="1" si="1"/>
        <v>0</v>
      </c>
      <c r="M10" s="18">
        <f t="shared" ca="1" si="1"/>
        <v>0</v>
      </c>
      <c r="N10" s="19">
        <f t="shared" ca="1" si="3"/>
        <v>0</v>
      </c>
      <c r="O10" s="18">
        <f t="shared" ca="1" si="1"/>
        <v>0</v>
      </c>
      <c r="P10" s="18">
        <f t="shared" ca="1" si="1"/>
        <v>0</v>
      </c>
      <c r="Q10" s="19">
        <f t="shared" ca="1" si="4"/>
        <v>0</v>
      </c>
      <c r="R10" s="18">
        <f t="shared" ca="1" si="1"/>
        <v>0</v>
      </c>
      <c r="S10" s="18">
        <f t="shared" ca="1" si="1"/>
        <v>0</v>
      </c>
      <c r="T10" s="18">
        <f t="shared" ca="1" si="1"/>
        <v>0</v>
      </c>
      <c r="U10" s="19">
        <f t="shared" ca="1" si="5"/>
        <v>0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8">
        <f t="shared" ca="1" si="0"/>
        <v>0</v>
      </c>
      <c r="H11" s="18">
        <f t="shared" ca="1" si="0"/>
        <v>0</v>
      </c>
      <c r="I11" s="18">
        <f t="shared" ca="1" si="0"/>
        <v>0</v>
      </c>
      <c r="J11" s="18">
        <f t="shared" ca="1" si="0"/>
        <v>0</v>
      </c>
      <c r="K11" s="19">
        <f t="shared" ca="1" si="2"/>
        <v>0</v>
      </c>
      <c r="L11" s="18">
        <f t="shared" ca="1" si="1"/>
        <v>0</v>
      </c>
      <c r="M11" s="18">
        <f t="shared" ca="1" si="1"/>
        <v>0</v>
      </c>
      <c r="N11" s="19">
        <f t="shared" ca="1" si="3"/>
        <v>0</v>
      </c>
      <c r="O11" s="18">
        <f t="shared" ca="1" si="1"/>
        <v>0</v>
      </c>
      <c r="P11" s="18">
        <f t="shared" ca="1" si="1"/>
        <v>0</v>
      </c>
      <c r="Q11" s="19">
        <f t="shared" ca="1" si="4"/>
        <v>0</v>
      </c>
      <c r="R11" s="18">
        <f t="shared" ca="1" si="1"/>
        <v>0</v>
      </c>
      <c r="S11" s="18">
        <f t="shared" ca="1" si="1"/>
        <v>0</v>
      </c>
      <c r="T11" s="18">
        <f t="shared" ca="1" si="1"/>
        <v>0</v>
      </c>
      <c r="U11" s="19">
        <f t="shared" ca="1" si="5"/>
        <v>0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9">
        <f t="shared" ca="1" si="2"/>
        <v>0</v>
      </c>
      <c r="L12" s="18">
        <f t="shared" ca="1" si="1"/>
        <v>0</v>
      </c>
      <c r="M12" s="18">
        <f t="shared" ca="1" si="1"/>
        <v>0</v>
      </c>
      <c r="N12" s="19">
        <f t="shared" ca="1" si="3"/>
        <v>0</v>
      </c>
      <c r="O12" s="18">
        <f t="shared" ca="1" si="1"/>
        <v>0</v>
      </c>
      <c r="P12" s="18">
        <f t="shared" ca="1" si="1"/>
        <v>0</v>
      </c>
      <c r="Q12" s="19">
        <f t="shared" ca="1" si="4"/>
        <v>0</v>
      </c>
      <c r="R12" s="18">
        <f t="shared" ca="1" si="1"/>
        <v>0</v>
      </c>
      <c r="S12" s="18">
        <f t="shared" ca="1" si="1"/>
        <v>0</v>
      </c>
      <c r="T12" s="18">
        <f t="shared" ca="1" si="1"/>
        <v>0</v>
      </c>
      <c r="U12" s="19">
        <f t="shared" ca="1" si="5"/>
        <v>0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0</v>
      </c>
      <c r="H13" s="18">
        <f t="shared" ca="1" si="0"/>
        <v>0</v>
      </c>
      <c r="I13" s="18">
        <f t="shared" ca="1" si="0"/>
        <v>0</v>
      </c>
      <c r="J13" s="18">
        <f t="shared" ca="1" si="0"/>
        <v>0</v>
      </c>
      <c r="K13" s="19">
        <f t="shared" ca="1" si="2"/>
        <v>0</v>
      </c>
      <c r="L13" s="18">
        <f t="shared" ca="1" si="1"/>
        <v>0</v>
      </c>
      <c r="M13" s="18">
        <f t="shared" ca="1" si="1"/>
        <v>0</v>
      </c>
      <c r="N13" s="19">
        <f t="shared" ca="1" si="3"/>
        <v>0</v>
      </c>
      <c r="O13" s="18">
        <f t="shared" ca="1" si="1"/>
        <v>0</v>
      </c>
      <c r="P13" s="18">
        <f t="shared" ca="1" si="1"/>
        <v>0</v>
      </c>
      <c r="Q13" s="19">
        <f t="shared" ca="1" si="4"/>
        <v>0</v>
      </c>
      <c r="R13" s="18">
        <f t="shared" ca="1" si="1"/>
        <v>0</v>
      </c>
      <c r="S13" s="18">
        <f t="shared" ca="1" si="1"/>
        <v>0</v>
      </c>
      <c r="T13" s="18">
        <f t="shared" ca="1" si="1"/>
        <v>0</v>
      </c>
      <c r="U13" s="19">
        <f t="shared" ca="1" si="5"/>
        <v>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8">
        <f t="shared" ca="1" si="0"/>
        <v>0</v>
      </c>
      <c r="G14" s="18">
        <f t="shared" ca="1" si="0"/>
        <v>0</v>
      </c>
      <c r="H14" s="18">
        <f t="shared" ca="1" si="0"/>
        <v>0</v>
      </c>
      <c r="I14" s="18">
        <f t="shared" ca="1" si="0"/>
        <v>0</v>
      </c>
      <c r="J14" s="18">
        <f t="shared" ca="1" si="0"/>
        <v>0</v>
      </c>
      <c r="K14" s="19">
        <f t="shared" ca="1" si="2"/>
        <v>0</v>
      </c>
      <c r="L14" s="18">
        <f t="shared" ca="1" si="1"/>
        <v>0</v>
      </c>
      <c r="M14" s="18">
        <f t="shared" ca="1" si="1"/>
        <v>0</v>
      </c>
      <c r="N14" s="19">
        <f t="shared" ca="1" si="3"/>
        <v>0</v>
      </c>
      <c r="O14" s="18">
        <f t="shared" ca="1" si="1"/>
        <v>0</v>
      </c>
      <c r="P14" s="18">
        <f t="shared" ca="1" si="1"/>
        <v>0</v>
      </c>
      <c r="Q14" s="19">
        <f t="shared" ca="1" si="4"/>
        <v>0</v>
      </c>
      <c r="R14" s="18">
        <f t="shared" ca="1" si="1"/>
        <v>0</v>
      </c>
      <c r="S14" s="18">
        <f t="shared" ca="1" si="1"/>
        <v>0</v>
      </c>
      <c r="T14" s="18">
        <f t="shared" ca="1" si="1"/>
        <v>0</v>
      </c>
      <c r="U14" s="19">
        <f t="shared" ca="1" si="5"/>
        <v>0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9">
        <f t="shared" ca="1" si="2"/>
        <v>0</v>
      </c>
      <c r="L15" s="18">
        <f t="shared" ca="1" si="1"/>
        <v>0</v>
      </c>
      <c r="M15" s="18">
        <f t="shared" ca="1" si="1"/>
        <v>0</v>
      </c>
      <c r="N15" s="19">
        <f t="shared" ca="1" si="3"/>
        <v>0</v>
      </c>
      <c r="O15" s="18">
        <f t="shared" ca="1" si="1"/>
        <v>0</v>
      </c>
      <c r="P15" s="18">
        <f t="shared" ca="1" si="1"/>
        <v>0</v>
      </c>
      <c r="Q15" s="19">
        <f t="shared" ca="1" si="4"/>
        <v>0</v>
      </c>
      <c r="R15" s="18">
        <f t="shared" ca="1" si="1"/>
        <v>0</v>
      </c>
      <c r="S15" s="18">
        <f t="shared" ca="1" si="1"/>
        <v>0</v>
      </c>
      <c r="T15" s="18">
        <f t="shared" ca="1" si="1"/>
        <v>0</v>
      </c>
      <c r="U15" s="19">
        <f t="shared" ca="1" si="5"/>
        <v>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9">
        <f t="shared" ca="1" si="2"/>
        <v>0</v>
      </c>
      <c r="L16" s="18">
        <f t="shared" ca="1" si="1"/>
        <v>0</v>
      </c>
      <c r="M16" s="18">
        <f t="shared" ca="1" si="1"/>
        <v>0</v>
      </c>
      <c r="N16" s="19">
        <f t="shared" ca="1" si="3"/>
        <v>0</v>
      </c>
      <c r="O16" s="18">
        <f t="shared" ca="1" si="1"/>
        <v>0</v>
      </c>
      <c r="P16" s="18">
        <f t="shared" ca="1" si="1"/>
        <v>0</v>
      </c>
      <c r="Q16" s="19">
        <f t="shared" ca="1" si="4"/>
        <v>0</v>
      </c>
      <c r="R16" s="18">
        <f t="shared" ca="1" si="1"/>
        <v>0</v>
      </c>
      <c r="S16" s="18">
        <f t="shared" ca="1" si="1"/>
        <v>0</v>
      </c>
      <c r="T16" s="18">
        <f t="shared" ca="1" si="1"/>
        <v>0</v>
      </c>
      <c r="U16" s="19">
        <f t="shared" ca="1" si="5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0</v>
      </c>
      <c r="J17" s="18">
        <f t="shared" ca="1" si="0"/>
        <v>0</v>
      </c>
      <c r="K17" s="19">
        <f t="shared" ca="1" si="2"/>
        <v>0</v>
      </c>
      <c r="L17" s="18">
        <f t="shared" ca="1" si="1"/>
        <v>0</v>
      </c>
      <c r="M17" s="18">
        <f t="shared" ca="1" si="1"/>
        <v>0</v>
      </c>
      <c r="N17" s="19">
        <f t="shared" ca="1" si="3"/>
        <v>0</v>
      </c>
      <c r="O17" s="18">
        <f t="shared" ca="1" si="1"/>
        <v>0</v>
      </c>
      <c r="P17" s="18">
        <f t="shared" ca="1" si="1"/>
        <v>0</v>
      </c>
      <c r="Q17" s="19">
        <f t="shared" ca="1" si="4"/>
        <v>0</v>
      </c>
      <c r="R17" s="18">
        <f t="shared" ca="1" si="1"/>
        <v>0</v>
      </c>
      <c r="S17" s="18">
        <f t="shared" ca="1" si="1"/>
        <v>0</v>
      </c>
      <c r="T17" s="18">
        <f t="shared" ca="1" si="1"/>
        <v>0</v>
      </c>
      <c r="U17" s="19">
        <f t="shared" ca="1" si="5"/>
        <v>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0</v>
      </c>
      <c r="J18" s="18">
        <f t="shared" ca="1" si="0"/>
        <v>0</v>
      </c>
      <c r="K18" s="19">
        <f t="shared" ca="1" si="2"/>
        <v>0</v>
      </c>
      <c r="L18" s="18">
        <f t="shared" ca="1" si="1"/>
        <v>0</v>
      </c>
      <c r="M18" s="18">
        <f t="shared" ca="1" si="1"/>
        <v>0</v>
      </c>
      <c r="N18" s="19">
        <f t="shared" ca="1" si="3"/>
        <v>0</v>
      </c>
      <c r="O18" s="18">
        <f t="shared" ca="1" si="1"/>
        <v>0</v>
      </c>
      <c r="P18" s="18">
        <f t="shared" ca="1" si="1"/>
        <v>0</v>
      </c>
      <c r="Q18" s="19">
        <f t="shared" ca="1" si="4"/>
        <v>0</v>
      </c>
      <c r="R18" s="18">
        <f t="shared" ca="1" si="1"/>
        <v>0</v>
      </c>
      <c r="S18" s="18">
        <f t="shared" ca="1" si="1"/>
        <v>0</v>
      </c>
      <c r="T18" s="18">
        <f t="shared" ca="1" si="1"/>
        <v>0</v>
      </c>
      <c r="U18" s="19">
        <f t="shared" ca="1" si="5"/>
        <v>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9">
        <f t="shared" ca="1" si="2"/>
        <v>0</v>
      </c>
      <c r="L19" s="18">
        <f t="shared" ca="1" si="1"/>
        <v>0</v>
      </c>
      <c r="M19" s="18">
        <f t="shared" ca="1" si="1"/>
        <v>0</v>
      </c>
      <c r="N19" s="19">
        <f t="shared" ca="1" si="3"/>
        <v>0</v>
      </c>
      <c r="O19" s="18">
        <f t="shared" ca="1" si="1"/>
        <v>0</v>
      </c>
      <c r="P19" s="18">
        <f t="shared" ca="1" si="1"/>
        <v>0</v>
      </c>
      <c r="Q19" s="19">
        <f t="shared" ca="1" si="4"/>
        <v>0</v>
      </c>
      <c r="R19" s="18">
        <f t="shared" ca="1" si="1"/>
        <v>0</v>
      </c>
      <c r="S19" s="18">
        <f t="shared" ca="1" si="1"/>
        <v>0</v>
      </c>
      <c r="T19" s="18">
        <f t="shared" ca="1" si="1"/>
        <v>0</v>
      </c>
      <c r="U19" s="19">
        <f t="shared" ref="U19:U24" ca="1" si="6">SUM(D19:K19)+T19</f>
        <v>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8">
        <f t="shared" ca="1" si="0"/>
        <v>0</v>
      </c>
      <c r="G20" s="18">
        <f t="shared" ca="1" si="0"/>
        <v>0</v>
      </c>
      <c r="H20" s="18">
        <f t="shared" ca="1" si="0"/>
        <v>0</v>
      </c>
      <c r="I20" s="18">
        <f t="shared" ca="1" si="0"/>
        <v>0</v>
      </c>
      <c r="J20" s="18">
        <f t="shared" ca="1" si="0"/>
        <v>0</v>
      </c>
      <c r="K20" s="19">
        <f t="shared" ca="1" si="2"/>
        <v>0</v>
      </c>
      <c r="L20" s="18">
        <f t="shared" ca="1" si="1"/>
        <v>0</v>
      </c>
      <c r="M20" s="18">
        <f t="shared" ca="1" si="1"/>
        <v>0</v>
      </c>
      <c r="N20" s="19">
        <f t="shared" ca="1" si="3"/>
        <v>0</v>
      </c>
      <c r="O20" s="18">
        <f t="shared" ca="1" si="1"/>
        <v>0</v>
      </c>
      <c r="P20" s="18">
        <f t="shared" ca="1" si="1"/>
        <v>0</v>
      </c>
      <c r="Q20" s="19">
        <f t="shared" ca="1" si="4"/>
        <v>0</v>
      </c>
      <c r="R20" s="18">
        <f t="shared" ca="1" si="1"/>
        <v>0</v>
      </c>
      <c r="S20" s="18">
        <f t="shared" ca="1" si="1"/>
        <v>0</v>
      </c>
      <c r="T20" s="18">
        <f t="shared" ca="1" si="1"/>
        <v>0</v>
      </c>
      <c r="U20" s="19">
        <f t="shared" ca="1" si="6"/>
        <v>0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8">
        <f t="shared" ca="1" si="0"/>
        <v>0</v>
      </c>
      <c r="H21" s="18">
        <f t="shared" ca="1" si="0"/>
        <v>0</v>
      </c>
      <c r="I21" s="18">
        <f t="shared" ca="1" si="0"/>
        <v>0</v>
      </c>
      <c r="J21" s="18">
        <f t="shared" ca="1" si="0"/>
        <v>0</v>
      </c>
      <c r="K21" s="19">
        <f t="shared" ca="1" si="2"/>
        <v>0</v>
      </c>
      <c r="L21" s="18">
        <f t="shared" ca="1" si="1"/>
        <v>0</v>
      </c>
      <c r="M21" s="18">
        <f t="shared" ca="1" si="1"/>
        <v>0</v>
      </c>
      <c r="N21" s="19">
        <f t="shared" ca="1" si="3"/>
        <v>0</v>
      </c>
      <c r="O21" s="18">
        <f t="shared" ca="1" si="1"/>
        <v>0</v>
      </c>
      <c r="P21" s="18">
        <f t="shared" ca="1" si="1"/>
        <v>0</v>
      </c>
      <c r="Q21" s="19">
        <f t="shared" ca="1" si="4"/>
        <v>0</v>
      </c>
      <c r="R21" s="18">
        <f t="shared" ca="1" si="1"/>
        <v>0</v>
      </c>
      <c r="S21" s="18">
        <f t="shared" ca="1" si="1"/>
        <v>0</v>
      </c>
      <c r="T21" s="18">
        <f t="shared" ca="1" si="1"/>
        <v>0</v>
      </c>
      <c r="U21" s="19">
        <f t="shared" ca="1" si="6"/>
        <v>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8">
        <f t="shared" ca="1" si="0"/>
        <v>0</v>
      </c>
      <c r="F22" s="18">
        <f t="shared" ca="1" si="0"/>
        <v>0</v>
      </c>
      <c r="G22" s="18">
        <f t="shared" ca="1" si="0"/>
        <v>0</v>
      </c>
      <c r="H22" s="18">
        <f t="shared" ca="1" si="0"/>
        <v>0</v>
      </c>
      <c r="I22" s="18">
        <f t="shared" ca="1" si="0"/>
        <v>0</v>
      </c>
      <c r="J22" s="18">
        <f t="shared" ca="1" si="0"/>
        <v>0</v>
      </c>
      <c r="K22" s="19">
        <f t="shared" ca="1" si="2"/>
        <v>0</v>
      </c>
      <c r="L22" s="18">
        <f t="shared" ca="1" si="1"/>
        <v>0</v>
      </c>
      <c r="M22" s="18">
        <f t="shared" ca="1" si="1"/>
        <v>0</v>
      </c>
      <c r="N22" s="19">
        <f t="shared" ca="1" si="3"/>
        <v>0</v>
      </c>
      <c r="O22" s="18">
        <f t="shared" ca="1" si="1"/>
        <v>0</v>
      </c>
      <c r="P22" s="18">
        <f t="shared" ca="1" si="1"/>
        <v>0</v>
      </c>
      <c r="Q22" s="19">
        <f t="shared" ca="1" si="4"/>
        <v>0</v>
      </c>
      <c r="R22" s="18">
        <f t="shared" ca="1" si="1"/>
        <v>0</v>
      </c>
      <c r="S22" s="18">
        <f t="shared" ca="1" si="1"/>
        <v>0</v>
      </c>
      <c r="T22" s="18">
        <f t="shared" ca="1" si="1"/>
        <v>0</v>
      </c>
      <c r="U22" s="19">
        <f t="shared" ca="1" si="6"/>
        <v>0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J38" ca="1" si="7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7"/>
        <v>0</v>
      </c>
      <c r="F23" s="18">
        <f t="shared" ca="1" si="7"/>
        <v>0</v>
      </c>
      <c r="G23" s="18">
        <f t="shared" ca="1" si="7"/>
        <v>0</v>
      </c>
      <c r="H23" s="18">
        <f t="shared" ca="1" si="7"/>
        <v>0</v>
      </c>
      <c r="I23" s="18">
        <f t="shared" ca="1" si="7"/>
        <v>0</v>
      </c>
      <c r="J23" s="18">
        <f t="shared" ca="1" si="7"/>
        <v>0</v>
      </c>
      <c r="K23" s="19">
        <f ca="1">L23+M23+N23+Q23</f>
        <v>0</v>
      </c>
      <c r="L23" s="18">
        <f t="shared" ref="L23:M38" ca="1" si="8">IFERROR(IF($C$2="Yurtiçi",INDIRECT("'"&amp;$B$2&amp;"'!"&amp;ADDRESS(MATCH($B23,INDIRECT("'"&amp;$B$2&amp;"'!$B$1:$B$1095"),0),MATCH(L$5,INDIRECT("'"&amp;$B$2&amp;"'!5:5"),0))),IF($C$2="Yurtdışı",INDIRECT("'"&amp;$B$2&amp;"'!"&amp;ADDRESS(MATCH($B23,INDIRECT("'"&amp;$B$2&amp;"'!$B$1:$B$1095"),0),MATCH(L$5,INDIRECT("'"&amp;$B$2&amp;"'!5:5"),0)+1)),INDIRECT("'"&amp;$B$2&amp;"'!"&amp;ADDRESS(MATCH($B23,INDIRECT("'"&amp;$B$2&amp;"'!$B$1:$B$1095"),0),MATCH(L$5,INDIRECT("'"&amp;$B$2&amp;"'!5:5"),0)))+INDIRECT("'"&amp;$B$2&amp;"'!"&amp;ADDRESS(MATCH($B23,INDIRECT("'"&amp;$B$2&amp;"'!$B$1:$B$1095"),0),MATCH(L$5,INDIRECT("'"&amp;$B$2&amp;"'!5:5"),0)+1)))),0)</f>
        <v>0</v>
      </c>
      <c r="M23" s="18">
        <f t="shared" ca="1" si="8"/>
        <v>0</v>
      </c>
      <c r="N23" s="19">
        <f ca="1">+O23+P23</f>
        <v>0</v>
      </c>
      <c r="O23" s="18">
        <f t="shared" ref="O23:P38" ca="1" si="9">IFERROR(IF($C$2="Yurtiçi",INDIRECT("'"&amp;$B$2&amp;"'!"&amp;ADDRESS(MATCH($B23,INDIRECT("'"&amp;$B$2&amp;"'!$B$1:$B$1095"),0),MATCH(O$5,INDIRECT("'"&amp;$B$2&amp;"'!5:5"),0))),IF($C$2="Yurtdışı",INDIRECT("'"&amp;$B$2&amp;"'!"&amp;ADDRESS(MATCH($B23,INDIRECT("'"&amp;$B$2&amp;"'!$B$1:$B$1095"),0),MATCH(O$5,INDIRECT("'"&amp;$B$2&amp;"'!5:5"),0)+1)),INDIRECT("'"&amp;$B$2&amp;"'!"&amp;ADDRESS(MATCH($B23,INDIRECT("'"&amp;$B$2&amp;"'!$B$1:$B$1095"),0),MATCH(O$5,INDIRECT("'"&amp;$B$2&amp;"'!5:5"),0)))+INDIRECT("'"&amp;$B$2&amp;"'!"&amp;ADDRESS(MATCH($B23,INDIRECT("'"&amp;$B$2&amp;"'!$B$1:$B$1095"),0),MATCH(O$5,INDIRECT("'"&amp;$B$2&amp;"'!5:5"),0)+1)))),0)</f>
        <v>0</v>
      </c>
      <c r="P23" s="18">
        <f t="shared" ca="1" si="9"/>
        <v>0</v>
      </c>
      <c r="Q23" s="19">
        <f ca="1">+R23+S23</f>
        <v>0</v>
      </c>
      <c r="R23" s="18">
        <f t="shared" ref="R23:T38" ca="1" si="10">IFERROR(IF($C$2="Yurtiçi",INDIRECT("'"&amp;$B$2&amp;"'!"&amp;ADDRESS(MATCH($B23,INDIRECT("'"&amp;$B$2&amp;"'!$B$1:$B$1095"),0),MATCH(R$5,INDIRECT("'"&amp;$B$2&amp;"'!5:5"),0))),IF($C$2="Yurtdışı",INDIRECT("'"&amp;$B$2&amp;"'!"&amp;ADDRESS(MATCH($B23,INDIRECT("'"&amp;$B$2&amp;"'!$B$1:$B$1095"),0),MATCH(R$5,INDIRECT("'"&amp;$B$2&amp;"'!5:5"),0)+1)),INDIRECT("'"&amp;$B$2&amp;"'!"&amp;ADDRESS(MATCH($B23,INDIRECT("'"&amp;$B$2&amp;"'!$B$1:$B$1095"),0),MATCH(R$5,INDIRECT("'"&amp;$B$2&amp;"'!5:5"),0)))+INDIRECT("'"&amp;$B$2&amp;"'!"&amp;ADDRESS(MATCH($B23,INDIRECT("'"&amp;$B$2&amp;"'!$B$1:$B$1095"),0),MATCH(R$5,INDIRECT("'"&amp;$B$2&amp;"'!5:5"),0)+1)))),0)</f>
        <v>0</v>
      </c>
      <c r="S23" s="18">
        <f t="shared" ca="1" si="10"/>
        <v>0</v>
      </c>
      <c r="T23" s="18">
        <f t="shared" ca="1" si="10"/>
        <v>0</v>
      </c>
      <c r="U23" s="19">
        <f t="shared" ca="1" si="6"/>
        <v>0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7"/>
        <v>0</v>
      </c>
      <c r="E24" s="18">
        <f t="shared" ca="1" si="7"/>
        <v>0</v>
      </c>
      <c r="F24" s="18">
        <f t="shared" ca="1" si="7"/>
        <v>0</v>
      </c>
      <c r="G24" s="18">
        <f t="shared" ca="1" si="7"/>
        <v>0</v>
      </c>
      <c r="H24" s="18">
        <f t="shared" ca="1" si="7"/>
        <v>0</v>
      </c>
      <c r="I24" s="18">
        <f t="shared" ca="1" si="7"/>
        <v>0</v>
      </c>
      <c r="J24" s="18">
        <f t="shared" ca="1" si="7"/>
        <v>0</v>
      </c>
      <c r="K24" s="19">
        <f ca="1">L24+M24+N24+Q24</f>
        <v>0</v>
      </c>
      <c r="L24" s="18">
        <f t="shared" ca="1" si="8"/>
        <v>0</v>
      </c>
      <c r="M24" s="18">
        <f t="shared" ca="1" si="8"/>
        <v>0</v>
      </c>
      <c r="N24" s="19">
        <f ca="1">+O24+P24</f>
        <v>0</v>
      </c>
      <c r="O24" s="18">
        <f t="shared" ca="1" si="9"/>
        <v>0</v>
      </c>
      <c r="P24" s="18">
        <f t="shared" ca="1" si="9"/>
        <v>0</v>
      </c>
      <c r="Q24" s="19">
        <f ca="1">+R24+S24</f>
        <v>0</v>
      </c>
      <c r="R24" s="18">
        <f t="shared" ca="1" si="10"/>
        <v>0</v>
      </c>
      <c r="S24" s="18">
        <f t="shared" ca="1" si="10"/>
        <v>0</v>
      </c>
      <c r="T24" s="18">
        <f t="shared" ca="1" si="10"/>
        <v>0</v>
      </c>
      <c r="U24" s="19">
        <f t="shared" ca="1" si="6"/>
        <v>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7"/>
        <v>0</v>
      </c>
      <c r="E25" s="18">
        <f t="shared" ca="1" si="7"/>
        <v>0</v>
      </c>
      <c r="F25" s="18">
        <f t="shared" ca="1" si="7"/>
        <v>0</v>
      </c>
      <c r="G25" s="18">
        <f t="shared" ca="1" si="7"/>
        <v>0</v>
      </c>
      <c r="H25" s="18">
        <f t="shared" ca="1" si="7"/>
        <v>0</v>
      </c>
      <c r="I25" s="18">
        <f t="shared" ca="1" si="7"/>
        <v>0</v>
      </c>
      <c r="J25" s="18">
        <f t="shared" ca="1" si="7"/>
        <v>0</v>
      </c>
      <c r="K25" s="19">
        <f t="shared" ref="K25:K76" ca="1" si="11">L25+M25+N25+Q25</f>
        <v>0</v>
      </c>
      <c r="L25" s="18">
        <f t="shared" ca="1" si="8"/>
        <v>0</v>
      </c>
      <c r="M25" s="18">
        <f t="shared" ca="1" si="8"/>
        <v>0</v>
      </c>
      <c r="N25" s="19">
        <f t="shared" ref="N25:N76" ca="1" si="12">+O25+P25</f>
        <v>0</v>
      </c>
      <c r="O25" s="18">
        <f t="shared" ca="1" si="9"/>
        <v>0</v>
      </c>
      <c r="P25" s="18">
        <f t="shared" ca="1" si="9"/>
        <v>0</v>
      </c>
      <c r="Q25" s="19">
        <f t="shared" ref="Q25:Q76" ca="1" si="13">+R25+S25</f>
        <v>0</v>
      </c>
      <c r="R25" s="18">
        <f t="shared" ca="1" si="10"/>
        <v>0</v>
      </c>
      <c r="S25" s="18">
        <f t="shared" ca="1" si="10"/>
        <v>0</v>
      </c>
      <c r="T25" s="18">
        <f t="shared" ca="1" si="10"/>
        <v>0</v>
      </c>
      <c r="U25" s="19">
        <f t="shared" ref="U25:U76" ca="1" si="14">SUM(D25:K25)+T25</f>
        <v>0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7"/>
        <v>0</v>
      </c>
      <c r="E26" s="18">
        <f t="shared" ca="1" si="7"/>
        <v>0</v>
      </c>
      <c r="F26" s="18">
        <f t="shared" ca="1" si="7"/>
        <v>0</v>
      </c>
      <c r="G26" s="18">
        <f t="shared" ca="1" si="7"/>
        <v>0</v>
      </c>
      <c r="H26" s="18">
        <f t="shared" ca="1" si="7"/>
        <v>0</v>
      </c>
      <c r="I26" s="18">
        <f t="shared" ca="1" si="7"/>
        <v>0</v>
      </c>
      <c r="J26" s="18">
        <f t="shared" ca="1" si="7"/>
        <v>0</v>
      </c>
      <c r="K26" s="19">
        <f t="shared" ca="1" si="11"/>
        <v>0</v>
      </c>
      <c r="L26" s="18">
        <f t="shared" ca="1" si="8"/>
        <v>0</v>
      </c>
      <c r="M26" s="18">
        <f t="shared" ca="1" si="8"/>
        <v>0</v>
      </c>
      <c r="N26" s="19">
        <f t="shared" ca="1" si="12"/>
        <v>0</v>
      </c>
      <c r="O26" s="18">
        <f t="shared" ca="1" si="9"/>
        <v>0</v>
      </c>
      <c r="P26" s="18">
        <f t="shared" ca="1" si="9"/>
        <v>0</v>
      </c>
      <c r="Q26" s="19">
        <f t="shared" ca="1" si="13"/>
        <v>0</v>
      </c>
      <c r="R26" s="18">
        <f t="shared" ca="1" si="10"/>
        <v>0</v>
      </c>
      <c r="S26" s="18">
        <f t="shared" ca="1" si="10"/>
        <v>0</v>
      </c>
      <c r="T26" s="18">
        <f t="shared" ca="1" si="10"/>
        <v>0</v>
      </c>
      <c r="U26" s="19">
        <f t="shared" ca="1" si="14"/>
        <v>0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7"/>
        <v>0</v>
      </c>
      <c r="E27" s="18">
        <f t="shared" ca="1" si="7"/>
        <v>0</v>
      </c>
      <c r="F27" s="18">
        <f t="shared" ca="1" si="7"/>
        <v>0</v>
      </c>
      <c r="G27" s="18">
        <f t="shared" ca="1" si="7"/>
        <v>0</v>
      </c>
      <c r="H27" s="18">
        <f t="shared" ca="1" si="7"/>
        <v>0</v>
      </c>
      <c r="I27" s="18">
        <f t="shared" ca="1" si="7"/>
        <v>0</v>
      </c>
      <c r="J27" s="18">
        <f t="shared" ca="1" si="7"/>
        <v>0</v>
      </c>
      <c r="K27" s="19">
        <f t="shared" ca="1" si="11"/>
        <v>0</v>
      </c>
      <c r="L27" s="18">
        <f t="shared" ca="1" si="8"/>
        <v>0</v>
      </c>
      <c r="M27" s="18">
        <f t="shared" ca="1" si="8"/>
        <v>0</v>
      </c>
      <c r="N27" s="19">
        <f t="shared" ca="1" si="12"/>
        <v>0</v>
      </c>
      <c r="O27" s="18">
        <f t="shared" ca="1" si="9"/>
        <v>0</v>
      </c>
      <c r="P27" s="18">
        <f t="shared" ca="1" si="9"/>
        <v>0</v>
      </c>
      <c r="Q27" s="19">
        <f t="shared" ca="1" si="13"/>
        <v>0</v>
      </c>
      <c r="R27" s="18">
        <f t="shared" ca="1" si="10"/>
        <v>0</v>
      </c>
      <c r="S27" s="18">
        <f t="shared" ca="1" si="10"/>
        <v>0</v>
      </c>
      <c r="T27" s="18">
        <f t="shared" ca="1" si="10"/>
        <v>0</v>
      </c>
      <c r="U27" s="19">
        <f t="shared" ca="1" si="14"/>
        <v>0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7"/>
        <v>0</v>
      </c>
      <c r="E28" s="18">
        <f t="shared" ca="1" si="7"/>
        <v>0</v>
      </c>
      <c r="F28" s="18">
        <f t="shared" ca="1" si="7"/>
        <v>0</v>
      </c>
      <c r="G28" s="18">
        <f t="shared" ca="1" si="7"/>
        <v>0</v>
      </c>
      <c r="H28" s="18">
        <f t="shared" ca="1" si="7"/>
        <v>0</v>
      </c>
      <c r="I28" s="18">
        <f t="shared" ca="1" si="7"/>
        <v>0</v>
      </c>
      <c r="J28" s="18">
        <f t="shared" ca="1" si="7"/>
        <v>0</v>
      </c>
      <c r="K28" s="19">
        <f t="shared" ca="1" si="11"/>
        <v>0</v>
      </c>
      <c r="L28" s="18">
        <f t="shared" ca="1" si="8"/>
        <v>0</v>
      </c>
      <c r="M28" s="18">
        <f t="shared" ca="1" si="8"/>
        <v>0</v>
      </c>
      <c r="N28" s="19">
        <f t="shared" ca="1" si="12"/>
        <v>0</v>
      </c>
      <c r="O28" s="18">
        <f t="shared" ca="1" si="9"/>
        <v>0</v>
      </c>
      <c r="P28" s="18">
        <f t="shared" ca="1" si="9"/>
        <v>0</v>
      </c>
      <c r="Q28" s="19">
        <f t="shared" ca="1" si="13"/>
        <v>0</v>
      </c>
      <c r="R28" s="18">
        <f t="shared" ca="1" si="10"/>
        <v>0</v>
      </c>
      <c r="S28" s="18">
        <f t="shared" ca="1" si="10"/>
        <v>0</v>
      </c>
      <c r="T28" s="18">
        <f t="shared" ca="1" si="10"/>
        <v>0</v>
      </c>
      <c r="U28" s="19">
        <f t="shared" ca="1" si="14"/>
        <v>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7"/>
        <v>0</v>
      </c>
      <c r="E29" s="18">
        <f t="shared" ca="1" si="7"/>
        <v>0</v>
      </c>
      <c r="F29" s="18">
        <f t="shared" ca="1" si="7"/>
        <v>0</v>
      </c>
      <c r="G29" s="18">
        <f t="shared" ca="1" si="7"/>
        <v>0</v>
      </c>
      <c r="H29" s="18">
        <f t="shared" ca="1" si="7"/>
        <v>0</v>
      </c>
      <c r="I29" s="18">
        <f t="shared" ca="1" si="7"/>
        <v>0</v>
      </c>
      <c r="J29" s="18">
        <f t="shared" ca="1" si="7"/>
        <v>0</v>
      </c>
      <c r="K29" s="19">
        <f t="shared" ca="1" si="11"/>
        <v>0</v>
      </c>
      <c r="L29" s="18">
        <f t="shared" ca="1" si="8"/>
        <v>0</v>
      </c>
      <c r="M29" s="18">
        <f t="shared" ca="1" si="8"/>
        <v>0</v>
      </c>
      <c r="N29" s="19">
        <f t="shared" ca="1" si="12"/>
        <v>0</v>
      </c>
      <c r="O29" s="18">
        <f t="shared" ca="1" si="9"/>
        <v>0</v>
      </c>
      <c r="P29" s="18">
        <f t="shared" ca="1" si="9"/>
        <v>0</v>
      </c>
      <c r="Q29" s="19">
        <f t="shared" ca="1" si="13"/>
        <v>0</v>
      </c>
      <c r="R29" s="18">
        <f t="shared" ca="1" si="10"/>
        <v>0</v>
      </c>
      <c r="S29" s="18">
        <f t="shared" ca="1" si="10"/>
        <v>0</v>
      </c>
      <c r="T29" s="18">
        <f t="shared" ca="1" si="10"/>
        <v>0</v>
      </c>
      <c r="U29" s="19">
        <f t="shared" ca="1" si="14"/>
        <v>0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7"/>
        <v>0</v>
      </c>
      <c r="E30" s="18">
        <f t="shared" ca="1" si="7"/>
        <v>0</v>
      </c>
      <c r="F30" s="18">
        <f t="shared" ca="1" si="7"/>
        <v>0</v>
      </c>
      <c r="G30" s="18">
        <f t="shared" ca="1" si="7"/>
        <v>0</v>
      </c>
      <c r="H30" s="18">
        <f t="shared" ca="1" si="7"/>
        <v>0</v>
      </c>
      <c r="I30" s="18">
        <f t="shared" ca="1" si="7"/>
        <v>0</v>
      </c>
      <c r="J30" s="18">
        <f t="shared" ca="1" si="7"/>
        <v>0</v>
      </c>
      <c r="K30" s="19">
        <f t="shared" ca="1" si="11"/>
        <v>0</v>
      </c>
      <c r="L30" s="18">
        <f t="shared" ca="1" si="8"/>
        <v>0</v>
      </c>
      <c r="M30" s="18">
        <f t="shared" ca="1" si="8"/>
        <v>0</v>
      </c>
      <c r="N30" s="19">
        <f t="shared" ca="1" si="12"/>
        <v>0</v>
      </c>
      <c r="O30" s="18">
        <f t="shared" ca="1" si="9"/>
        <v>0</v>
      </c>
      <c r="P30" s="18">
        <f t="shared" ca="1" si="9"/>
        <v>0</v>
      </c>
      <c r="Q30" s="19">
        <f t="shared" ca="1" si="13"/>
        <v>0</v>
      </c>
      <c r="R30" s="18">
        <f t="shared" ca="1" si="10"/>
        <v>0</v>
      </c>
      <c r="S30" s="18">
        <f t="shared" ca="1" si="10"/>
        <v>0</v>
      </c>
      <c r="T30" s="18">
        <f t="shared" ca="1" si="10"/>
        <v>0</v>
      </c>
      <c r="U30" s="19">
        <f t="shared" ca="1" si="14"/>
        <v>0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7"/>
        <v>0</v>
      </c>
      <c r="E31" s="18">
        <f t="shared" ca="1" si="7"/>
        <v>0</v>
      </c>
      <c r="F31" s="18">
        <f t="shared" ca="1" si="7"/>
        <v>0</v>
      </c>
      <c r="G31" s="18">
        <f t="shared" ca="1" si="7"/>
        <v>0</v>
      </c>
      <c r="H31" s="18">
        <f t="shared" ca="1" si="7"/>
        <v>0</v>
      </c>
      <c r="I31" s="18">
        <f t="shared" ca="1" si="7"/>
        <v>0</v>
      </c>
      <c r="J31" s="18">
        <f t="shared" ca="1" si="7"/>
        <v>0</v>
      </c>
      <c r="K31" s="19">
        <f t="shared" ca="1" si="11"/>
        <v>0</v>
      </c>
      <c r="L31" s="18">
        <f t="shared" ca="1" si="8"/>
        <v>0</v>
      </c>
      <c r="M31" s="18">
        <f t="shared" ca="1" si="8"/>
        <v>0</v>
      </c>
      <c r="N31" s="19">
        <f t="shared" ca="1" si="12"/>
        <v>0</v>
      </c>
      <c r="O31" s="18">
        <f t="shared" ca="1" si="9"/>
        <v>0</v>
      </c>
      <c r="P31" s="18">
        <f t="shared" ca="1" si="9"/>
        <v>0</v>
      </c>
      <c r="Q31" s="19">
        <f t="shared" ca="1" si="13"/>
        <v>0</v>
      </c>
      <c r="R31" s="18">
        <f t="shared" ca="1" si="10"/>
        <v>0</v>
      </c>
      <c r="S31" s="18">
        <f t="shared" ca="1" si="10"/>
        <v>0</v>
      </c>
      <c r="T31" s="18">
        <f t="shared" ca="1" si="10"/>
        <v>0</v>
      </c>
      <c r="U31" s="19">
        <f t="shared" ca="1" si="14"/>
        <v>0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7"/>
        <v>0</v>
      </c>
      <c r="E32" s="18">
        <f t="shared" ca="1" si="7"/>
        <v>0</v>
      </c>
      <c r="F32" s="18">
        <f t="shared" ca="1" si="7"/>
        <v>0</v>
      </c>
      <c r="G32" s="18">
        <f t="shared" ca="1" si="7"/>
        <v>0</v>
      </c>
      <c r="H32" s="18">
        <f t="shared" ca="1" si="7"/>
        <v>0</v>
      </c>
      <c r="I32" s="18">
        <f t="shared" ca="1" si="7"/>
        <v>0</v>
      </c>
      <c r="J32" s="18">
        <f t="shared" ca="1" si="7"/>
        <v>0</v>
      </c>
      <c r="K32" s="19">
        <f t="shared" ca="1" si="11"/>
        <v>0</v>
      </c>
      <c r="L32" s="18">
        <f t="shared" ca="1" si="8"/>
        <v>0</v>
      </c>
      <c r="M32" s="18">
        <f t="shared" ca="1" si="8"/>
        <v>0</v>
      </c>
      <c r="N32" s="19">
        <f t="shared" ca="1" si="12"/>
        <v>0</v>
      </c>
      <c r="O32" s="18">
        <f t="shared" ca="1" si="9"/>
        <v>0</v>
      </c>
      <c r="P32" s="18">
        <f t="shared" ca="1" si="9"/>
        <v>0</v>
      </c>
      <c r="Q32" s="19">
        <f t="shared" ca="1" si="13"/>
        <v>0</v>
      </c>
      <c r="R32" s="18">
        <f t="shared" ca="1" si="10"/>
        <v>0</v>
      </c>
      <c r="S32" s="18">
        <f t="shared" ca="1" si="10"/>
        <v>0</v>
      </c>
      <c r="T32" s="18">
        <f t="shared" ca="1" si="10"/>
        <v>0</v>
      </c>
      <c r="U32" s="19">
        <f t="shared" ca="1" si="14"/>
        <v>0</v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7"/>
        <v>0</v>
      </c>
      <c r="E33" s="18">
        <f t="shared" ca="1" si="7"/>
        <v>0</v>
      </c>
      <c r="F33" s="18">
        <f t="shared" ca="1" si="7"/>
        <v>0</v>
      </c>
      <c r="G33" s="18">
        <f t="shared" ca="1" si="7"/>
        <v>0</v>
      </c>
      <c r="H33" s="18">
        <f t="shared" ca="1" si="7"/>
        <v>0</v>
      </c>
      <c r="I33" s="18">
        <f t="shared" ca="1" si="7"/>
        <v>0</v>
      </c>
      <c r="J33" s="18">
        <f t="shared" ca="1" si="7"/>
        <v>0</v>
      </c>
      <c r="K33" s="19">
        <f t="shared" ca="1" si="11"/>
        <v>0</v>
      </c>
      <c r="L33" s="18">
        <f t="shared" ca="1" si="8"/>
        <v>0</v>
      </c>
      <c r="M33" s="18">
        <f t="shared" ca="1" si="8"/>
        <v>0</v>
      </c>
      <c r="N33" s="19">
        <f t="shared" ca="1" si="12"/>
        <v>0</v>
      </c>
      <c r="O33" s="18">
        <f t="shared" ca="1" si="9"/>
        <v>0</v>
      </c>
      <c r="P33" s="18">
        <f t="shared" ca="1" si="9"/>
        <v>0</v>
      </c>
      <c r="Q33" s="19">
        <f t="shared" ca="1" si="13"/>
        <v>0</v>
      </c>
      <c r="R33" s="18">
        <f t="shared" ca="1" si="10"/>
        <v>0</v>
      </c>
      <c r="S33" s="18">
        <f t="shared" ca="1" si="10"/>
        <v>0</v>
      </c>
      <c r="T33" s="18">
        <f t="shared" ca="1" si="10"/>
        <v>0</v>
      </c>
      <c r="U33" s="19">
        <f t="shared" ca="1" si="14"/>
        <v>0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7"/>
        <v>0</v>
      </c>
      <c r="E34" s="18">
        <f t="shared" ca="1" si="7"/>
        <v>0</v>
      </c>
      <c r="F34" s="18">
        <f t="shared" ca="1" si="7"/>
        <v>0</v>
      </c>
      <c r="G34" s="18">
        <f t="shared" ca="1" si="7"/>
        <v>0</v>
      </c>
      <c r="H34" s="18">
        <f t="shared" ca="1" si="7"/>
        <v>0</v>
      </c>
      <c r="I34" s="18">
        <f t="shared" ca="1" si="7"/>
        <v>0</v>
      </c>
      <c r="J34" s="18">
        <f t="shared" ca="1" si="7"/>
        <v>0</v>
      </c>
      <c r="K34" s="19">
        <f t="shared" ca="1" si="11"/>
        <v>0</v>
      </c>
      <c r="L34" s="18">
        <f t="shared" ca="1" si="8"/>
        <v>0</v>
      </c>
      <c r="M34" s="18">
        <f t="shared" ca="1" si="8"/>
        <v>0</v>
      </c>
      <c r="N34" s="19">
        <f t="shared" ca="1" si="12"/>
        <v>0</v>
      </c>
      <c r="O34" s="18">
        <f t="shared" ca="1" si="9"/>
        <v>0</v>
      </c>
      <c r="P34" s="18">
        <f t="shared" ca="1" si="9"/>
        <v>0</v>
      </c>
      <c r="Q34" s="19">
        <f t="shared" ca="1" si="13"/>
        <v>0</v>
      </c>
      <c r="R34" s="18">
        <f t="shared" ca="1" si="10"/>
        <v>0</v>
      </c>
      <c r="S34" s="18">
        <f t="shared" ca="1" si="10"/>
        <v>0</v>
      </c>
      <c r="T34" s="18">
        <f t="shared" ca="1" si="10"/>
        <v>0</v>
      </c>
      <c r="U34" s="19">
        <f t="shared" ca="1" si="14"/>
        <v>0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7"/>
        <v>0</v>
      </c>
      <c r="E35" s="18">
        <f t="shared" ca="1" si="7"/>
        <v>0</v>
      </c>
      <c r="F35" s="18">
        <f t="shared" ca="1" si="7"/>
        <v>0</v>
      </c>
      <c r="G35" s="18">
        <f t="shared" ca="1" si="7"/>
        <v>0</v>
      </c>
      <c r="H35" s="18">
        <f t="shared" ca="1" si="7"/>
        <v>0</v>
      </c>
      <c r="I35" s="18">
        <f t="shared" ca="1" si="7"/>
        <v>0</v>
      </c>
      <c r="J35" s="18">
        <f t="shared" ca="1" si="7"/>
        <v>0</v>
      </c>
      <c r="K35" s="19">
        <f t="shared" ca="1" si="11"/>
        <v>0</v>
      </c>
      <c r="L35" s="18">
        <f t="shared" ca="1" si="8"/>
        <v>0</v>
      </c>
      <c r="M35" s="18">
        <f t="shared" ca="1" si="8"/>
        <v>0</v>
      </c>
      <c r="N35" s="19">
        <f t="shared" ca="1" si="12"/>
        <v>0</v>
      </c>
      <c r="O35" s="18">
        <f t="shared" ca="1" si="9"/>
        <v>0</v>
      </c>
      <c r="P35" s="18">
        <f t="shared" ca="1" si="9"/>
        <v>0</v>
      </c>
      <c r="Q35" s="19">
        <f t="shared" ca="1" si="13"/>
        <v>0</v>
      </c>
      <c r="R35" s="18">
        <f t="shared" ca="1" si="10"/>
        <v>0</v>
      </c>
      <c r="S35" s="18">
        <f t="shared" ca="1" si="10"/>
        <v>0</v>
      </c>
      <c r="T35" s="18">
        <f t="shared" ca="1" si="10"/>
        <v>0</v>
      </c>
      <c r="U35" s="19">
        <f t="shared" ca="1" si="14"/>
        <v>0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7"/>
        <v>0</v>
      </c>
      <c r="E36" s="18">
        <f t="shared" ca="1" si="7"/>
        <v>0</v>
      </c>
      <c r="F36" s="18">
        <f t="shared" ca="1" si="7"/>
        <v>0</v>
      </c>
      <c r="G36" s="18">
        <f t="shared" ca="1" si="7"/>
        <v>0</v>
      </c>
      <c r="H36" s="18">
        <f t="shared" ca="1" si="7"/>
        <v>0</v>
      </c>
      <c r="I36" s="18">
        <f t="shared" ca="1" si="7"/>
        <v>0</v>
      </c>
      <c r="J36" s="18">
        <f t="shared" ca="1" si="7"/>
        <v>0</v>
      </c>
      <c r="K36" s="19">
        <f t="shared" ca="1" si="11"/>
        <v>0</v>
      </c>
      <c r="L36" s="18">
        <f t="shared" ca="1" si="8"/>
        <v>0</v>
      </c>
      <c r="M36" s="18">
        <f t="shared" ca="1" si="8"/>
        <v>0</v>
      </c>
      <c r="N36" s="19">
        <f t="shared" ca="1" si="12"/>
        <v>0</v>
      </c>
      <c r="O36" s="18">
        <f t="shared" ca="1" si="9"/>
        <v>0</v>
      </c>
      <c r="P36" s="18">
        <f t="shared" ca="1" si="9"/>
        <v>0</v>
      </c>
      <c r="Q36" s="19">
        <f t="shared" ca="1" si="13"/>
        <v>0</v>
      </c>
      <c r="R36" s="18">
        <f t="shared" ca="1" si="10"/>
        <v>0</v>
      </c>
      <c r="S36" s="18">
        <f t="shared" ca="1" si="10"/>
        <v>0</v>
      </c>
      <c r="T36" s="18">
        <f t="shared" ca="1" si="10"/>
        <v>0</v>
      </c>
      <c r="U36" s="19">
        <f t="shared" ca="1" si="14"/>
        <v>0</v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7"/>
        <v>0</v>
      </c>
      <c r="E37" s="18">
        <f t="shared" ca="1" si="7"/>
        <v>0</v>
      </c>
      <c r="F37" s="18">
        <f t="shared" ca="1" si="7"/>
        <v>0</v>
      </c>
      <c r="G37" s="18">
        <f t="shared" ca="1" si="7"/>
        <v>0</v>
      </c>
      <c r="H37" s="18">
        <f t="shared" ca="1" si="7"/>
        <v>0</v>
      </c>
      <c r="I37" s="18">
        <f t="shared" ca="1" si="7"/>
        <v>0</v>
      </c>
      <c r="J37" s="18">
        <f t="shared" ca="1" si="7"/>
        <v>0</v>
      </c>
      <c r="K37" s="19">
        <f t="shared" ca="1" si="11"/>
        <v>0</v>
      </c>
      <c r="L37" s="18">
        <f t="shared" ca="1" si="8"/>
        <v>0</v>
      </c>
      <c r="M37" s="18">
        <f t="shared" ca="1" si="8"/>
        <v>0</v>
      </c>
      <c r="N37" s="19">
        <f t="shared" ca="1" si="12"/>
        <v>0</v>
      </c>
      <c r="O37" s="18">
        <f t="shared" ca="1" si="9"/>
        <v>0</v>
      </c>
      <c r="P37" s="18">
        <f t="shared" ca="1" si="9"/>
        <v>0</v>
      </c>
      <c r="Q37" s="19">
        <f t="shared" ca="1" si="13"/>
        <v>0</v>
      </c>
      <c r="R37" s="18">
        <f t="shared" ca="1" si="10"/>
        <v>0</v>
      </c>
      <c r="S37" s="18">
        <f t="shared" ca="1" si="10"/>
        <v>0</v>
      </c>
      <c r="T37" s="18">
        <f t="shared" ca="1" si="10"/>
        <v>0</v>
      </c>
      <c r="U37" s="19">
        <f t="shared" ca="1" si="14"/>
        <v>0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7"/>
        <v>0</v>
      </c>
      <c r="E38" s="18">
        <f t="shared" ca="1" si="7"/>
        <v>0</v>
      </c>
      <c r="F38" s="18">
        <f t="shared" ca="1" si="7"/>
        <v>0</v>
      </c>
      <c r="G38" s="18">
        <f t="shared" ca="1" si="7"/>
        <v>0</v>
      </c>
      <c r="H38" s="18">
        <f t="shared" ca="1" si="7"/>
        <v>0</v>
      </c>
      <c r="I38" s="18">
        <f t="shared" ca="1" si="7"/>
        <v>0</v>
      </c>
      <c r="J38" s="18">
        <f t="shared" ca="1" si="7"/>
        <v>0</v>
      </c>
      <c r="K38" s="19">
        <f t="shared" ca="1" si="11"/>
        <v>0</v>
      </c>
      <c r="L38" s="18">
        <f t="shared" ca="1" si="8"/>
        <v>0</v>
      </c>
      <c r="M38" s="18">
        <f t="shared" ca="1" si="8"/>
        <v>0</v>
      </c>
      <c r="N38" s="19">
        <f t="shared" ca="1" si="12"/>
        <v>0</v>
      </c>
      <c r="O38" s="18">
        <f t="shared" ca="1" si="9"/>
        <v>0</v>
      </c>
      <c r="P38" s="18">
        <f t="shared" ca="1" si="9"/>
        <v>0</v>
      </c>
      <c r="Q38" s="19">
        <f t="shared" ca="1" si="13"/>
        <v>0</v>
      </c>
      <c r="R38" s="18">
        <f t="shared" ca="1" si="10"/>
        <v>0</v>
      </c>
      <c r="S38" s="18">
        <f t="shared" ca="1" si="10"/>
        <v>0</v>
      </c>
      <c r="T38" s="18">
        <f t="shared" ca="1" si="10"/>
        <v>0</v>
      </c>
      <c r="U38" s="19">
        <f t="shared" ca="1" si="14"/>
        <v>0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J54" ca="1" si="15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0</v>
      </c>
      <c r="E39" s="18">
        <f t="shared" ca="1" si="15"/>
        <v>0</v>
      </c>
      <c r="F39" s="18">
        <f t="shared" ca="1" si="15"/>
        <v>0</v>
      </c>
      <c r="G39" s="18">
        <f t="shared" ca="1" si="15"/>
        <v>0</v>
      </c>
      <c r="H39" s="18">
        <f t="shared" ca="1" si="15"/>
        <v>0</v>
      </c>
      <c r="I39" s="18">
        <f t="shared" ca="1" si="15"/>
        <v>0</v>
      </c>
      <c r="J39" s="18">
        <f t="shared" ca="1" si="15"/>
        <v>0</v>
      </c>
      <c r="K39" s="19">
        <f t="shared" ca="1" si="11"/>
        <v>0</v>
      </c>
      <c r="L39" s="18">
        <f t="shared" ref="L39:M54" ca="1" si="16">IFERROR(IF($C$2="Yurtiçi",INDIRECT("'"&amp;$B$2&amp;"'!"&amp;ADDRESS(MATCH($B39,INDIRECT("'"&amp;$B$2&amp;"'!$B$1:$B$1095"),0),MATCH(L$5,INDIRECT("'"&amp;$B$2&amp;"'!5:5"),0))),IF($C$2="Yurtdışı",INDIRECT("'"&amp;$B$2&amp;"'!"&amp;ADDRESS(MATCH($B39,INDIRECT("'"&amp;$B$2&amp;"'!$B$1:$B$1095"),0),MATCH(L$5,INDIRECT("'"&amp;$B$2&amp;"'!5:5"),0)+1)),INDIRECT("'"&amp;$B$2&amp;"'!"&amp;ADDRESS(MATCH($B39,INDIRECT("'"&amp;$B$2&amp;"'!$B$1:$B$1095"),0),MATCH(L$5,INDIRECT("'"&amp;$B$2&amp;"'!5:5"),0)))+INDIRECT("'"&amp;$B$2&amp;"'!"&amp;ADDRESS(MATCH($B39,INDIRECT("'"&amp;$B$2&amp;"'!$B$1:$B$1095"),0),MATCH(L$5,INDIRECT("'"&amp;$B$2&amp;"'!5:5"),0)+1)))),0)</f>
        <v>0</v>
      </c>
      <c r="M39" s="18">
        <f t="shared" ca="1" si="16"/>
        <v>0</v>
      </c>
      <c r="N39" s="19">
        <f t="shared" ca="1" si="12"/>
        <v>0</v>
      </c>
      <c r="O39" s="18">
        <f t="shared" ref="O39:P54" ca="1" si="17">IFERROR(IF($C$2="Yurtiçi",INDIRECT("'"&amp;$B$2&amp;"'!"&amp;ADDRESS(MATCH($B39,INDIRECT("'"&amp;$B$2&amp;"'!$B$1:$B$1095"),0),MATCH(O$5,INDIRECT("'"&amp;$B$2&amp;"'!5:5"),0))),IF($C$2="Yurtdışı",INDIRECT("'"&amp;$B$2&amp;"'!"&amp;ADDRESS(MATCH($B39,INDIRECT("'"&amp;$B$2&amp;"'!$B$1:$B$1095"),0),MATCH(O$5,INDIRECT("'"&amp;$B$2&amp;"'!5:5"),0)+1)),INDIRECT("'"&amp;$B$2&amp;"'!"&amp;ADDRESS(MATCH($B39,INDIRECT("'"&amp;$B$2&amp;"'!$B$1:$B$1095"),0),MATCH(O$5,INDIRECT("'"&amp;$B$2&amp;"'!5:5"),0)))+INDIRECT("'"&amp;$B$2&amp;"'!"&amp;ADDRESS(MATCH($B39,INDIRECT("'"&amp;$B$2&amp;"'!$B$1:$B$1095"),0),MATCH(O$5,INDIRECT("'"&amp;$B$2&amp;"'!5:5"),0)+1)))),0)</f>
        <v>0</v>
      </c>
      <c r="P39" s="18">
        <f t="shared" ca="1" si="17"/>
        <v>0</v>
      </c>
      <c r="Q39" s="19">
        <f t="shared" ca="1" si="13"/>
        <v>0</v>
      </c>
      <c r="R39" s="18">
        <f t="shared" ref="R39:T54" ca="1" si="18">IFERROR(IF($C$2="Yurtiçi",INDIRECT("'"&amp;$B$2&amp;"'!"&amp;ADDRESS(MATCH($B39,INDIRECT("'"&amp;$B$2&amp;"'!$B$1:$B$1095"),0),MATCH(R$5,INDIRECT("'"&amp;$B$2&amp;"'!5:5"),0))),IF($C$2="Yurtdışı",INDIRECT("'"&amp;$B$2&amp;"'!"&amp;ADDRESS(MATCH($B39,INDIRECT("'"&amp;$B$2&amp;"'!$B$1:$B$1095"),0),MATCH(R$5,INDIRECT("'"&amp;$B$2&amp;"'!5:5"),0)+1)),INDIRECT("'"&amp;$B$2&amp;"'!"&amp;ADDRESS(MATCH($B39,INDIRECT("'"&amp;$B$2&amp;"'!$B$1:$B$1095"),0),MATCH(R$5,INDIRECT("'"&amp;$B$2&amp;"'!5:5"),0)))+INDIRECT("'"&amp;$B$2&amp;"'!"&amp;ADDRESS(MATCH($B39,INDIRECT("'"&amp;$B$2&amp;"'!$B$1:$B$1095"),0),MATCH(R$5,INDIRECT("'"&amp;$B$2&amp;"'!5:5"),0)+1)))),0)</f>
        <v>0</v>
      </c>
      <c r="S39" s="18">
        <f t="shared" ca="1" si="18"/>
        <v>0</v>
      </c>
      <c r="T39" s="18">
        <f t="shared" ca="1" si="18"/>
        <v>0</v>
      </c>
      <c r="U39" s="19">
        <f t="shared" ca="1" si="14"/>
        <v>0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15"/>
        <v>0</v>
      </c>
      <c r="E40" s="18">
        <f t="shared" ca="1" si="15"/>
        <v>0</v>
      </c>
      <c r="F40" s="18">
        <f t="shared" ca="1" si="15"/>
        <v>0</v>
      </c>
      <c r="G40" s="18">
        <f t="shared" ca="1" si="15"/>
        <v>0</v>
      </c>
      <c r="H40" s="18">
        <f t="shared" ca="1" si="15"/>
        <v>0</v>
      </c>
      <c r="I40" s="18">
        <f t="shared" ca="1" si="15"/>
        <v>0</v>
      </c>
      <c r="J40" s="18">
        <f t="shared" ca="1" si="15"/>
        <v>0</v>
      </c>
      <c r="K40" s="19">
        <f t="shared" ca="1" si="11"/>
        <v>0</v>
      </c>
      <c r="L40" s="18">
        <f t="shared" ca="1" si="16"/>
        <v>0</v>
      </c>
      <c r="M40" s="18">
        <f t="shared" ca="1" si="16"/>
        <v>0</v>
      </c>
      <c r="N40" s="19">
        <f t="shared" ca="1" si="12"/>
        <v>0</v>
      </c>
      <c r="O40" s="18">
        <f t="shared" ca="1" si="17"/>
        <v>0</v>
      </c>
      <c r="P40" s="18">
        <f t="shared" ca="1" si="17"/>
        <v>0</v>
      </c>
      <c r="Q40" s="19">
        <f t="shared" ca="1" si="13"/>
        <v>0</v>
      </c>
      <c r="R40" s="18">
        <f t="shared" ca="1" si="18"/>
        <v>0</v>
      </c>
      <c r="S40" s="18">
        <f t="shared" ca="1" si="18"/>
        <v>0</v>
      </c>
      <c r="T40" s="18">
        <f t="shared" ca="1" si="18"/>
        <v>0</v>
      </c>
      <c r="U40" s="19">
        <f t="shared" ca="1" si="14"/>
        <v>0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95" customHeight="1">
      <c r="A41" s="57" t="s">
        <v>214</v>
      </c>
      <c r="B41" s="17">
        <v>1047</v>
      </c>
      <c r="C41" s="58" t="s">
        <v>146</v>
      </c>
      <c r="D41" s="18">
        <f t="shared" ca="1" si="15"/>
        <v>0</v>
      </c>
      <c r="E41" s="18">
        <f t="shared" ca="1" si="15"/>
        <v>0</v>
      </c>
      <c r="F41" s="18">
        <f t="shared" ca="1" si="15"/>
        <v>0</v>
      </c>
      <c r="G41" s="18">
        <f t="shared" ca="1" si="15"/>
        <v>0</v>
      </c>
      <c r="H41" s="18">
        <f t="shared" ca="1" si="15"/>
        <v>0</v>
      </c>
      <c r="I41" s="18">
        <f t="shared" ca="1" si="15"/>
        <v>0</v>
      </c>
      <c r="J41" s="18">
        <f t="shared" ca="1" si="15"/>
        <v>0</v>
      </c>
      <c r="K41" s="19">
        <f t="shared" ca="1" si="11"/>
        <v>0</v>
      </c>
      <c r="L41" s="18">
        <f t="shared" ca="1" si="16"/>
        <v>0</v>
      </c>
      <c r="M41" s="18">
        <f t="shared" ca="1" si="16"/>
        <v>0</v>
      </c>
      <c r="N41" s="19">
        <f t="shared" ca="1" si="12"/>
        <v>0</v>
      </c>
      <c r="O41" s="18">
        <f t="shared" ca="1" si="17"/>
        <v>0</v>
      </c>
      <c r="P41" s="18">
        <f t="shared" ca="1" si="17"/>
        <v>0</v>
      </c>
      <c r="Q41" s="19">
        <f t="shared" ca="1" si="13"/>
        <v>0</v>
      </c>
      <c r="R41" s="18">
        <f t="shared" ca="1" si="18"/>
        <v>0</v>
      </c>
      <c r="S41" s="18">
        <f t="shared" ca="1" si="18"/>
        <v>0</v>
      </c>
      <c r="T41" s="18">
        <f t="shared" ca="1" si="18"/>
        <v>0</v>
      </c>
      <c r="U41" s="19">
        <f t="shared" ca="1" si="14"/>
        <v>0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95" customHeight="1">
      <c r="A42" s="57" t="s">
        <v>216</v>
      </c>
      <c r="B42" s="17">
        <v>1048</v>
      </c>
      <c r="C42" s="58" t="s">
        <v>146</v>
      </c>
      <c r="D42" s="18">
        <f t="shared" ca="1" si="15"/>
        <v>0</v>
      </c>
      <c r="E42" s="18">
        <f t="shared" ca="1" si="15"/>
        <v>0</v>
      </c>
      <c r="F42" s="18">
        <f t="shared" ca="1" si="15"/>
        <v>0</v>
      </c>
      <c r="G42" s="18">
        <f t="shared" ca="1" si="15"/>
        <v>0</v>
      </c>
      <c r="H42" s="18">
        <f t="shared" ca="1" si="15"/>
        <v>0</v>
      </c>
      <c r="I42" s="18">
        <f t="shared" ca="1" si="15"/>
        <v>0</v>
      </c>
      <c r="J42" s="18">
        <f t="shared" ca="1" si="15"/>
        <v>0</v>
      </c>
      <c r="K42" s="19">
        <f t="shared" ca="1" si="11"/>
        <v>0</v>
      </c>
      <c r="L42" s="18">
        <f t="shared" ca="1" si="16"/>
        <v>0</v>
      </c>
      <c r="M42" s="18">
        <f t="shared" ca="1" si="16"/>
        <v>0</v>
      </c>
      <c r="N42" s="19">
        <f t="shared" ca="1" si="12"/>
        <v>0</v>
      </c>
      <c r="O42" s="18">
        <f t="shared" ca="1" si="17"/>
        <v>0</v>
      </c>
      <c r="P42" s="18">
        <f t="shared" ca="1" si="17"/>
        <v>0</v>
      </c>
      <c r="Q42" s="19">
        <f t="shared" ca="1" si="13"/>
        <v>0</v>
      </c>
      <c r="R42" s="18">
        <f t="shared" ca="1" si="18"/>
        <v>0</v>
      </c>
      <c r="S42" s="18">
        <f t="shared" ca="1" si="18"/>
        <v>0</v>
      </c>
      <c r="T42" s="18">
        <f t="shared" ca="1" si="18"/>
        <v>0</v>
      </c>
      <c r="U42" s="19">
        <f t="shared" ca="1" si="14"/>
        <v>0</v>
      </c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15"/>
        <v>0</v>
      </c>
      <c r="E43" s="18">
        <f t="shared" ca="1" si="15"/>
        <v>0</v>
      </c>
      <c r="F43" s="18">
        <f t="shared" ca="1" si="15"/>
        <v>0</v>
      </c>
      <c r="G43" s="18">
        <f t="shared" ca="1" si="15"/>
        <v>0</v>
      </c>
      <c r="H43" s="18">
        <f t="shared" ca="1" si="15"/>
        <v>0</v>
      </c>
      <c r="I43" s="18">
        <f t="shared" ca="1" si="15"/>
        <v>0</v>
      </c>
      <c r="J43" s="18">
        <f t="shared" ca="1" si="15"/>
        <v>0</v>
      </c>
      <c r="K43" s="19">
        <f t="shared" ca="1" si="11"/>
        <v>0</v>
      </c>
      <c r="L43" s="18">
        <f t="shared" ca="1" si="16"/>
        <v>0</v>
      </c>
      <c r="M43" s="18">
        <f t="shared" ca="1" si="16"/>
        <v>0</v>
      </c>
      <c r="N43" s="19">
        <f t="shared" ca="1" si="12"/>
        <v>0</v>
      </c>
      <c r="O43" s="18">
        <f t="shared" ca="1" si="17"/>
        <v>0</v>
      </c>
      <c r="P43" s="18">
        <f t="shared" ca="1" si="17"/>
        <v>0</v>
      </c>
      <c r="Q43" s="19">
        <f t="shared" ca="1" si="13"/>
        <v>0</v>
      </c>
      <c r="R43" s="18">
        <f t="shared" ca="1" si="18"/>
        <v>0</v>
      </c>
      <c r="S43" s="18">
        <f t="shared" ca="1" si="18"/>
        <v>0</v>
      </c>
      <c r="T43" s="18">
        <f t="shared" ca="1" si="18"/>
        <v>0</v>
      </c>
      <c r="U43" s="19">
        <f t="shared" ca="1" si="14"/>
        <v>0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15"/>
        <v>0</v>
      </c>
      <c r="E44" s="18">
        <f t="shared" ca="1" si="15"/>
        <v>0</v>
      </c>
      <c r="F44" s="18">
        <f t="shared" ca="1" si="15"/>
        <v>0</v>
      </c>
      <c r="G44" s="18">
        <f t="shared" ca="1" si="15"/>
        <v>0</v>
      </c>
      <c r="H44" s="18">
        <f t="shared" ca="1" si="15"/>
        <v>0</v>
      </c>
      <c r="I44" s="18">
        <f t="shared" ca="1" si="15"/>
        <v>0</v>
      </c>
      <c r="J44" s="18">
        <f t="shared" ca="1" si="15"/>
        <v>0</v>
      </c>
      <c r="K44" s="19">
        <f t="shared" ca="1" si="11"/>
        <v>0</v>
      </c>
      <c r="L44" s="18">
        <f t="shared" ca="1" si="16"/>
        <v>0</v>
      </c>
      <c r="M44" s="18">
        <f t="shared" ca="1" si="16"/>
        <v>0</v>
      </c>
      <c r="N44" s="19">
        <f t="shared" ca="1" si="12"/>
        <v>0</v>
      </c>
      <c r="O44" s="18">
        <f t="shared" ca="1" si="17"/>
        <v>0</v>
      </c>
      <c r="P44" s="18">
        <f t="shared" ca="1" si="17"/>
        <v>0</v>
      </c>
      <c r="Q44" s="19">
        <f t="shared" ca="1" si="13"/>
        <v>0</v>
      </c>
      <c r="R44" s="18">
        <f t="shared" ca="1" si="18"/>
        <v>0</v>
      </c>
      <c r="S44" s="18">
        <f t="shared" ca="1" si="18"/>
        <v>0</v>
      </c>
      <c r="T44" s="18">
        <f t="shared" ca="1" si="18"/>
        <v>0</v>
      </c>
      <c r="U44" s="19">
        <f t="shared" ca="1" si="14"/>
        <v>0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15"/>
        <v>0</v>
      </c>
      <c r="E45" s="18">
        <f t="shared" ca="1" si="15"/>
        <v>0</v>
      </c>
      <c r="F45" s="18">
        <f t="shared" ca="1" si="15"/>
        <v>0</v>
      </c>
      <c r="G45" s="18">
        <f t="shared" ca="1" si="15"/>
        <v>0</v>
      </c>
      <c r="H45" s="18">
        <f t="shared" ca="1" si="15"/>
        <v>0</v>
      </c>
      <c r="I45" s="18">
        <f t="shared" ca="1" si="15"/>
        <v>0</v>
      </c>
      <c r="J45" s="18">
        <f t="shared" ca="1" si="15"/>
        <v>0</v>
      </c>
      <c r="K45" s="19">
        <f t="shared" ca="1" si="11"/>
        <v>0</v>
      </c>
      <c r="L45" s="18">
        <f t="shared" ca="1" si="16"/>
        <v>0</v>
      </c>
      <c r="M45" s="18">
        <f t="shared" ca="1" si="16"/>
        <v>0</v>
      </c>
      <c r="N45" s="19">
        <f t="shared" ca="1" si="12"/>
        <v>0</v>
      </c>
      <c r="O45" s="18">
        <f t="shared" ca="1" si="17"/>
        <v>0</v>
      </c>
      <c r="P45" s="18">
        <f t="shared" ca="1" si="17"/>
        <v>0</v>
      </c>
      <c r="Q45" s="19">
        <f t="shared" ca="1" si="13"/>
        <v>0</v>
      </c>
      <c r="R45" s="18">
        <f t="shared" ca="1" si="18"/>
        <v>0</v>
      </c>
      <c r="S45" s="18">
        <f t="shared" ca="1" si="18"/>
        <v>0</v>
      </c>
      <c r="T45" s="18">
        <f t="shared" ca="1" si="18"/>
        <v>0</v>
      </c>
      <c r="U45" s="19">
        <f t="shared" ca="1" si="14"/>
        <v>0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15"/>
        <v>0</v>
      </c>
      <c r="E46" s="18">
        <f t="shared" ca="1" si="15"/>
        <v>0</v>
      </c>
      <c r="F46" s="18">
        <f t="shared" ca="1" si="15"/>
        <v>0</v>
      </c>
      <c r="G46" s="18">
        <f t="shared" ca="1" si="15"/>
        <v>0</v>
      </c>
      <c r="H46" s="18">
        <f t="shared" ca="1" si="15"/>
        <v>0</v>
      </c>
      <c r="I46" s="18">
        <f t="shared" ca="1" si="15"/>
        <v>0</v>
      </c>
      <c r="J46" s="18">
        <f t="shared" ca="1" si="15"/>
        <v>0</v>
      </c>
      <c r="K46" s="19">
        <f t="shared" ca="1" si="11"/>
        <v>0</v>
      </c>
      <c r="L46" s="18">
        <f t="shared" ca="1" si="16"/>
        <v>0</v>
      </c>
      <c r="M46" s="18">
        <f t="shared" ca="1" si="16"/>
        <v>0</v>
      </c>
      <c r="N46" s="19">
        <f t="shared" ca="1" si="12"/>
        <v>0</v>
      </c>
      <c r="O46" s="18">
        <f t="shared" ca="1" si="17"/>
        <v>0</v>
      </c>
      <c r="P46" s="18">
        <f t="shared" ca="1" si="17"/>
        <v>0</v>
      </c>
      <c r="Q46" s="19">
        <f t="shared" ca="1" si="13"/>
        <v>0</v>
      </c>
      <c r="R46" s="18">
        <f t="shared" ca="1" si="18"/>
        <v>0</v>
      </c>
      <c r="S46" s="18">
        <f t="shared" ca="1" si="18"/>
        <v>0</v>
      </c>
      <c r="T46" s="18">
        <f t="shared" ca="1" si="18"/>
        <v>0</v>
      </c>
      <c r="U46" s="19">
        <f t="shared" ca="1" si="14"/>
        <v>0</v>
      </c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15"/>
        <v>0</v>
      </c>
      <c r="E47" s="18">
        <f t="shared" ca="1" si="15"/>
        <v>0</v>
      </c>
      <c r="F47" s="18">
        <f t="shared" ca="1" si="15"/>
        <v>0</v>
      </c>
      <c r="G47" s="18">
        <f t="shared" ca="1" si="15"/>
        <v>0</v>
      </c>
      <c r="H47" s="18">
        <f t="shared" ca="1" si="15"/>
        <v>0</v>
      </c>
      <c r="I47" s="18">
        <f t="shared" ca="1" si="15"/>
        <v>0</v>
      </c>
      <c r="J47" s="18">
        <f t="shared" ca="1" si="15"/>
        <v>0</v>
      </c>
      <c r="K47" s="19">
        <f t="shared" ca="1" si="11"/>
        <v>0</v>
      </c>
      <c r="L47" s="18">
        <f t="shared" ca="1" si="16"/>
        <v>0</v>
      </c>
      <c r="M47" s="18">
        <f t="shared" ca="1" si="16"/>
        <v>0</v>
      </c>
      <c r="N47" s="19">
        <f t="shared" ca="1" si="12"/>
        <v>0</v>
      </c>
      <c r="O47" s="18">
        <f t="shared" ca="1" si="17"/>
        <v>0</v>
      </c>
      <c r="P47" s="18">
        <f t="shared" ca="1" si="17"/>
        <v>0</v>
      </c>
      <c r="Q47" s="19">
        <f t="shared" ca="1" si="13"/>
        <v>0</v>
      </c>
      <c r="R47" s="18">
        <f t="shared" ca="1" si="18"/>
        <v>0</v>
      </c>
      <c r="S47" s="18">
        <f t="shared" ca="1" si="18"/>
        <v>0</v>
      </c>
      <c r="T47" s="18">
        <f t="shared" ca="1" si="18"/>
        <v>0</v>
      </c>
      <c r="U47" s="19">
        <f t="shared" ca="1" si="14"/>
        <v>0</v>
      </c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15"/>
        <v>0</v>
      </c>
      <c r="E48" s="18">
        <f t="shared" ca="1" si="15"/>
        <v>0</v>
      </c>
      <c r="F48" s="18">
        <f t="shared" ca="1" si="15"/>
        <v>0</v>
      </c>
      <c r="G48" s="18">
        <f t="shared" ca="1" si="15"/>
        <v>0</v>
      </c>
      <c r="H48" s="18">
        <f t="shared" ca="1" si="15"/>
        <v>0</v>
      </c>
      <c r="I48" s="18">
        <f t="shared" ca="1" si="15"/>
        <v>0</v>
      </c>
      <c r="J48" s="18">
        <f t="shared" ca="1" si="15"/>
        <v>0</v>
      </c>
      <c r="K48" s="19">
        <f t="shared" ca="1" si="11"/>
        <v>0</v>
      </c>
      <c r="L48" s="18">
        <f t="shared" ca="1" si="16"/>
        <v>0</v>
      </c>
      <c r="M48" s="18">
        <f t="shared" ca="1" si="16"/>
        <v>0</v>
      </c>
      <c r="N48" s="19">
        <f t="shared" ca="1" si="12"/>
        <v>0</v>
      </c>
      <c r="O48" s="18">
        <f t="shared" ca="1" si="17"/>
        <v>0</v>
      </c>
      <c r="P48" s="18">
        <f t="shared" ca="1" si="17"/>
        <v>0</v>
      </c>
      <c r="Q48" s="19">
        <f t="shared" ca="1" si="13"/>
        <v>0</v>
      </c>
      <c r="R48" s="18">
        <f t="shared" ca="1" si="18"/>
        <v>0</v>
      </c>
      <c r="S48" s="18">
        <f t="shared" ca="1" si="18"/>
        <v>0</v>
      </c>
      <c r="T48" s="18">
        <f t="shared" ca="1" si="18"/>
        <v>0</v>
      </c>
      <c r="U48" s="19">
        <f t="shared" ca="1" si="14"/>
        <v>0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15"/>
        <v>0</v>
      </c>
      <c r="E49" s="18">
        <f t="shared" ca="1" si="15"/>
        <v>0</v>
      </c>
      <c r="F49" s="18">
        <f t="shared" ca="1" si="15"/>
        <v>0</v>
      </c>
      <c r="G49" s="18">
        <f t="shared" ca="1" si="15"/>
        <v>0</v>
      </c>
      <c r="H49" s="18">
        <f t="shared" ca="1" si="15"/>
        <v>0</v>
      </c>
      <c r="I49" s="18">
        <f t="shared" ca="1" si="15"/>
        <v>0</v>
      </c>
      <c r="J49" s="18">
        <f t="shared" ca="1" si="15"/>
        <v>0</v>
      </c>
      <c r="K49" s="19">
        <f t="shared" ca="1" si="11"/>
        <v>0</v>
      </c>
      <c r="L49" s="18">
        <f t="shared" ca="1" si="16"/>
        <v>0</v>
      </c>
      <c r="M49" s="18">
        <f t="shared" ca="1" si="16"/>
        <v>0</v>
      </c>
      <c r="N49" s="19">
        <f t="shared" ca="1" si="12"/>
        <v>0</v>
      </c>
      <c r="O49" s="18">
        <f t="shared" ca="1" si="17"/>
        <v>0</v>
      </c>
      <c r="P49" s="18">
        <f t="shared" ca="1" si="17"/>
        <v>0</v>
      </c>
      <c r="Q49" s="19">
        <f t="shared" ca="1" si="13"/>
        <v>0</v>
      </c>
      <c r="R49" s="18">
        <f t="shared" ca="1" si="18"/>
        <v>0</v>
      </c>
      <c r="S49" s="18">
        <f t="shared" ca="1" si="18"/>
        <v>0</v>
      </c>
      <c r="T49" s="18">
        <f t="shared" ca="1" si="18"/>
        <v>0</v>
      </c>
      <c r="U49" s="19">
        <f t="shared" ca="1" si="14"/>
        <v>0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15"/>
        <v>0</v>
      </c>
      <c r="E50" s="18">
        <f t="shared" ca="1" si="15"/>
        <v>0</v>
      </c>
      <c r="F50" s="18">
        <f t="shared" ca="1" si="15"/>
        <v>0</v>
      </c>
      <c r="G50" s="18">
        <f t="shared" ca="1" si="15"/>
        <v>0</v>
      </c>
      <c r="H50" s="18">
        <f t="shared" ca="1" si="15"/>
        <v>0</v>
      </c>
      <c r="I50" s="18">
        <f t="shared" ca="1" si="15"/>
        <v>0</v>
      </c>
      <c r="J50" s="18">
        <f t="shared" ca="1" si="15"/>
        <v>0</v>
      </c>
      <c r="K50" s="19">
        <f t="shared" ca="1" si="11"/>
        <v>0</v>
      </c>
      <c r="L50" s="18">
        <f t="shared" ca="1" si="16"/>
        <v>0</v>
      </c>
      <c r="M50" s="18">
        <f t="shared" ca="1" si="16"/>
        <v>0</v>
      </c>
      <c r="N50" s="19">
        <f t="shared" ca="1" si="12"/>
        <v>0</v>
      </c>
      <c r="O50" s="18">
        <f t="shared" ca="1" si="17"/>
        <v>0</v>
      </c>
      <c r="P50" s="18">
        <f t="shared" ca="1" si="17"/>
        <v>0</v>
      </c>
      <c r="Q50" s="19">
        <f t="shared" ca="1" si="13"/>
        <v>0</v>
      </c>
      <c r="R50" s="18">
        <f t="shared" ca="1" si="18"/>
        <v>0</v>
      </c>
      <c r="S50" s="18">
        <f t="shared" ca="1" si="18"/>
        <v>0</v>
      </c>
      <c r="T50" s="18">
        <f t="shared" ca="1" si="18"/>
        <v>0</v>
      </c>
      <c r="U50" s="19">
        <f t="shared" ca="1" si="14"/>
        <v>0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15"/>
        <v>0</v>
      </c>
      <c r="E51" s="18">
        <f t="shared" ca="1" si="15"/>
        <v>0</v>
      </c>
      <c r="F51" s="18">
        <f t="shared" ca="1" si="15"/>
        <v>0</v>
      </c>
      <c r="G51" s="18">
        <f t="shared" ca="1" si="15"/>
        <v>0</v>
      </c>
      <c r="H51" s="18">
        <f t="shared" ca="1" si="15"/>
        <v>0</v>
      </c>
      <c r="I51" s="18">
        <f t="shared" ca="1" si="15"/>
        <v>0</v>
      </c>
      <c r="J51" s="18">
        <f t="shared" ca="1" si="15"/>
        <v>0</v>
      </c>
      <c r="K51" s="19">
        <f t="shared" ca="1" si="11"/>
        <v>0</v>
      </c>
      <c r="L51" s="18">
        <f t="shared" ca="1" si="16"/>
        <v>0</v>
      </c>
      <c r="M51" s="18">
        <f t="shared" ca="1" si="16"/>
        <v>0</v>
      </c>
      <c r="N51" s="19">
        <f t="shared" ca="1" si="12"/>
        <v>0</v>
      </c>
      <c r="O51" s="18">
        <f t="shared" ca="1" si="17"/>
        <v>0</v>
      </c>
      <c r="P51" s="18">
        <f t="shared" ca="1" si="17"/>
        <v>0</v>
      </c>
      <c r="Q51" s="19">
        <f t="shared" ca="1" si="13"/>
        <v>0</v>
      </c>
      <c r="R51" s="18">
        <f t="shared" ca="1" si="18"/>
        <v>0</v>
      </c>
      <c r="S51" s="18">
        <f t="shared" ca="1" si="18"/>
        <v>0</v>
      </c>
      <c r="T51" s="18">
        <f t="shared" ca="1" si="18"/>
        <v>0</v>
      </c>
      <c r="U51" s="19">
        <f t="shared" ca="1" si="14"/>
        <v>0</v>
      </c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15"/>
        <v>0</v>
      </c>
      <c r="E52" s="18">
        <f t="shared" ca="1" si="15"/>
        <v>0</v>
      </c>
      <c r="F52" s="18">
        <f t="shared" ca="1" si="15"/>
        <v>0</v>
      </c>
      <c r="G52" s="18">
        <f t="shared" ca="1" si="15"/>
        <v>0</v>
      </c>
      <c r="H52" s="18">
        <f t="shared" ca="1" si="15"/>
        <v>0</v>
      </c>
      <c r="I52" s="18">
        <f t="shared" ca="1" si="15"/>
        <v>0</v>
      </c>
      <c r="J52" s="18">
        <f t="shared" ca="1" si="15"/>
        <v>0</v>
      </c>
      <c r="K52" s="19">
        <f t="shared" ca="1" si="11"/>
        <v>0</v>
      </c>
      <c r="L52" s="18">
        <f t="shared" ca="1" si="16"/>
        <v>0</v>
      </c>
      <c r="M52" s="18">
        <f t="shared" ca="1" si="16"/>
        <v>0</v>
      </c>
      <c r="N52" s="19">
        <f t="shared" ca="1" si="12"/>
        <v>0</v>
      </c>
      <c r="O52" s="18">
        <f t="shared" ca="1" si="17"/>
        <v>0</v>
      </c>
      <c r="P52" s="18">
        <f t="shared" ca="1" si="17"/>
        <v>0</v>
      </c>
      <c r="Q52" s="19">
        <f t="shared" ca="1" si="13"/>
        <v>0</v>
      </c>
      <c r="R52" s="18">
        <f t="shared" ca="1" si="18"/>
        <v>0</v>
      </c>
      <c r="S52" s="18">
        <f t="shared" ca="1" si="18"/>
        <v>0</v>
      </c>
      <c r="T52" s="18">
        <f t="shared" ca="1" si="18"/>
        <v>0</v>
      </c>
      <c r="U52" s="19">
        <f t="shared" ca="1" si="14"/>
        <v>0</v>
      </c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15"/>
        <v>0</v>
      </c>
      <c r="E53" s="18">
        <f t="shared" ca="1" si="15"/>
        <v>0</v>
      </c>
      <c r="F53" s="18">
        <f t="shared" ca="1" si="15"/>
        <v>0</v>
      </c>
      <c r="G53" s="18">
        <f t="shared" ca="1" si="15"/>
        <v>0</v>
      </c>
      <c r="H53" s="18">
        <f t="shared" ca="1" si="15"/>
        <v>0</v>
      </c>
      <c r="I53" s="18">
        <f t="shared" ca="1" si="15"/>
        <v>0</v>
      </c>
      <c r="J53" s="18">
        <f t="shared" ca="1" si="15"/>
        <v>0</v>
      </c>
      <c r="K53" s="19">
        <f t="shared" ca="1" si="11"/>
        <v>0</v>
      </c>
      <c r="L53" s="18">
        <f t="shared" ca="1" si="16"/>
        <v>0</v>
      </c>
      <c r="M53" s="18">
        <f t="shared" ca="1" si="16"/>
        <v>0</v>
      </c>
      <c r="N53" s="19">
        <f t="shared" ca="1" si="12"/>
        <v>0</v>
      </c>
      <c r="O53" s="18">
        <f t="shared" ca="1" si="17"/>
        <v>0</v>
      </c>
      <c r="P53" s="18">
        <f t="shared" ca="1" si="17"/>
        <v>0</v>
      </c>
      <c r="Q53" s="19">
        <f t="shared" ca="1" si="13"/>
        <v>0</v>
      </c>
      <c r="R53" s="18">
        <f t="shared" ca="1" si="18"/>
        <v>0</v>
      </c>
      <c r="S53" s="18">
        <f t="shared" ca="1" si="18"/>
        <v>0</v>
      </c>
      <c r="T53" s="18">
        <f t="shared" ca="1" si="18"/>
        <v>0</v>
      </c>
      <c r="U53" s="19">
        <f t="shared" ca="1" si="14"/>
        <v>0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15"/>
        <v>0</v>
      </c>
      <c r="E54" s="18">
        <f t="shared" ca="1" si="15"/>
        <v>0</v>
      </c>
      <c r="F54" s="18">
        <f t="shared" ca="1" si="15"/>
        <v>0</v>
      </c>
      <c r="G54" s="18">
        <f t="shared" ca="1" si="15"/>
        <v>0</v>
      </c>
      <c r="H54" s="18">
        <f t="shared" ca="1" si="15"/>
        <v>0</v>
      </c>
      <c r="I54" s="18">
        <f t="shared" ca="1" si="15"/>
        <v>0</v>
      </c>
      <c r="J54" s="18">
        <f t="shared" ca="1" si="15"/>
        <v>0</v>
      </c>
      <c r="K54" s="19">
        <f t="shared" ca="1" si="11"/>
        <v>0</v>
      </c>
      <c r="L54" s="18">
        <f t="shared" ca="1" si="16"/>
        <v>0</v>
      </c>
      <c r="M54" s="18">
        <f t="shared" ca="1" si="16"/>
        <v>0</v>
      </c>
      <c r="N54" s="19">
        <f t="shared" ca="1" si="12"/>
        <v>0</v>
      </c>
      <c r="O54" s="18">
        <f t="shared" ca="1" si="17"/>
        <v>0</v>
      </c>
      <c r="P54" s="18">
        <f t="shared" ca="1" si="17"/>
        <v>0</v>
      </c>
      <c r="Q54" s="19">
        <f t="shared" ca="1" si="13"/>
        <v>0</v>
      </c>
      <c r="R54" s="18">
        <f t="shared" ca="1" si="18"/>
        <v>0</v>
      </c>
      <c r="S54" s="18">
        <f t="shared" ca="1" si="18"/>
        <v>0</v>
      </c>
      <c r="T54" s="18">
        <f t="shared" ca="1" si="18"/>
        <v>0</v>
      </c>
      <c r="U54" s="19">
        <f t="shared" ca="1" si="14"/>
        <v>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J70" ca="1" si="19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19"/>
        <v>0</v>
      </c>
      <c r="F55" s="18">
        <f t="shared" ca="1" si="19"/>
        <v>0</v>
      </c>
      <c r="G55" s="18">
        <f t="shared" ca="1" si="19"/>
        <v>0</v>
      </c>
      <c r="H55" s="18">
        <f t="shared" ca="1" si="19"/>
        <v>0</v>
      </c>
      <c r="I55" s="18">
        <f t="shared" ca="1" si="19"/>
        <v>0</v>
      </c>
      <c r="J55" s="18">
        <f t="shared" ca="1" si="19"/>
        <v>0</v>
      </c>
      <c r="K55" s="19">
        <f t="shared" ca="1" si="11"/>
        <v>0</v>
      </c>
      <c r="L55" s="18">
        <f t="shared" ref="L55:M70" ca="1" si="20">IFERROR(IF($C$2="Yurtiçi",INDIRECT("'"&amp;$B$2&amp;"'!"&amp;ADDRESS(MATCH($B55,INDIRECT("'"&amp;$B$2&amp;"'!$B$1:$B$1095"),0),MATCH(L$5,INDIRECT("'"&amp;$B$2&amp;"'!5:5"),0))),IF($C$2="Yurtdışı",INDIRECT("'"&amp;$B$2&amp;"'!"&amp;ADDRESS(MATCH($B55,INDIRECT("'"&amp;$B$2&amp;"'!$B$1:$B$1095"),0),MATCH(L$5,INDIRECT("'"&amp;$B$2&amp;"'!5:5"),0)+1)),INDIRECT("'"&amp;$B$2&amp;"'!"&amp;ADDRESS(MATCH($B55,INDIRECT("'"&amp;$B$2&amp;"'!$B$1:$B$1095"),0),MATCH(L$5,INDIRECT("'"&amp;$B$2&amp;"'!5:5"),0)))+INDIRECT("'"&amp;$B$2&amp;"'!"&amp;ADDRESS(MATCH($B55,INDIRECT("'"&amp;$B$2&amp;"'!$B$1:$B$1095"),0),MATCH(L$5,INDIRECT("'"&amp;$B$2&amp;"'!5:5"),0)+1)))),0)</f>
        <v>0</v>
      </c>
      <c r="M55" s="18">
        <f t="shared" ca="1" si="20"/>
        <v>0</v>
      </c>
      <c r="N55" s="19">
        <f t="shared" ca="1" si="12"/>
        <v>0</v>
      </c>
      <c r="O55" s="18">
        <f t="shared" ref="O55:P70" ca="1" si="21">IFERROR(IF($C$2="Yurtiçi",INDIRECT("'"&amp;$B$2&amp;"'!"&amp;ADDRESS(MATCH($B55,INDIRECT("'"&amp;$B$2&amp;"'!$B$1:$B$1095"),0),MATCH(O$5,INDIRECT("'"&amp;$B$2&amp;"'!5:5"),0))),IF($C$2="Yurtdışı",INDIRECT("'"&amp;$B$2&amp;"'!"&amp;ADDRESS(MATCH($B55,INDIRECT("'"&amp;$B$2&amp;"'!$B$1:$B$1095"),0),MATCH(O$5,INDIRECT("'"&amp;$B$2&amp;"'!5:5"),0)+1)),INDIRECT("'"&amp;$B$2&amp;"'!"&amp;ADDRESS(MATCH($B55,INDIRECT("'"&amp;$B$2&amp;"'!$B$1:$B$1095"),0),MATCH(O$5,INDIRECT("'"&amp;$B$2&amp;"'!5:5"),0)))+INDIRECT("'"&amp;$B$2&amp;"'!"&amp;ADDRESS(MATCH($B55,INDIRECT("'"&amp;$B$2&amp;"'!$B$1:$B$1095"),0),MATCH(O$5,INDIRECT("'"&amp;$B$2&amp;"'!5:5"),0)+1)))),0)</f>
        <v>0</v>
      </c>
      <c r="P55" s="18">
        <f t="shared" ca="1" si="21"/>
        <v>0</v>
      </c>
      <c r="Q55" s="19">
        <f t="shared" ca="1" si="13"/>
        <v>0</v>
      </c>
      <c r="R55" s="18">
        <f t="shared" ref="R55:T70" ca="1" si="22">IFERROR(IF($C$2="Yurtiçi",INDIRECT("'"&amp;$B$2&amp;"'!"&amp;ADDRESS(MATCH($B55,INDIRECT("'"&amp;$B$2&amp;"'!$B$1:$B$1095"),0),MATCH(R$5,INDIRECT("'"&amp;$B$2&amp;"'!5:5"),0))),IF($C$2="Yurtdışı",INDIRECT("'"&amp;$B$2&amp;"'!"&amp;ADDRESS(MATCH($B55,INDIRECT("'"&amp;$B$2&amp;"'!$B$1:$B$1095"),0),MATCH(R$5,INDIRECT("'"&amp;$B$2&amp;"'!5:5"),0)+1)),INDIRECT("'"&amp;$B$2&amp;"'!"&amp;ADDRESS(MATCH($B55,INDIRECT("'"&amp;$B$2&amp;"'!$B$1:$B$1095"),0),MATCH(R$5,INDIRECT("'"&amp;$B$2&amp;"'!5:5"),0)))+INDIRECT("'"&amp;$B$2&amp;"'!"&amp;ADDRESS(MATCH($B55,INDIRECT("'"&amp;$B$2&amp;"'!$B$1:$B$1095"),0),MATCH(R$5,INDIRECT("'"&amp;$B$2&amp;"'!5:5"),0)+1)))),0)</f>
        <v>0</v>
      </c>
      <c r="S55" s="18">
        <f t="shared" ca="1" si="22"/>
        <v>0</v>
      </c>
      <c r="T55" s="18">
        <f t="shared" ca="1" si="22"/>
        <v>0</v>
      </c>
      <c r="U55" s="19">
        <f t="shared" ca="1" si="14"/>
        <v>0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19"/>
        <v>0</v>
      </c>
      <c r="E56" s="18">
        <f t="shared" ca="1" si="19"/>
        <v>0</v>
      </c>
      <c r="F56" s="18">
        <f t="shared" ca="1" si="19"/>
        <v>0</v>
      </c>
      <c r="G56" s="18">
        <f t="shared" ca="1" si="19"/>
        <v>0</v>
      </c>
      <c r="H56" s="18">
        <f t="shared" ca="1" si="19"/>
        <v>0</v>
      </c>
      <c r="I56" s="18">
        <f t="shared" ca="1" si="19"/>
        <v>0</v>
      </c>
      <c r="J56" s="18">
        <f t="shared" ca="1" si="19"/>
        <v>0</v>
      </c>
      <c r="K56" s="19">
        <f t="shared" ca="1" si="11"/>
        <v>0</v>
      </c>
      <c r="L56" s="18">
        <f t="shared" ca="1" si="20"/>
        <v>0</v>
      </c>
      <c r="M56" s="18">
        <f t="shared" ca="1" si="20"/>
        <v>0</v>
      </c>
      <c r="N56" s="19">
        <f t="shared" ca="1" si="12"/>
        <v>0</v>
      </c>
      <c r="O56" s="18">
        <f t="shared" ca="1" si="21"/>
        <v>0</v>
      </c>
      <c r="P56" s="18">
        <f t="shared" ca="1" si="21"/>
        <v>0</v>
      </c>
      <c r="Q56" s="19">
        <f t="shared" ca="1" si="13"/>
        <v>0</v>
      </c>
      <c r="R56" s="18">
        <f t="shared" ca="1" si="22"/>
        <v>0</v>
      </c>
      <c r="S56" s="18">
        <f t="shared" ca="1" si="22"/>
        <v>0</v>
      </c>
      <c r="T56" s="18">
        <f t="shared" ca="1" si="22"/>
        <v>0</v>
      </c>
      <c r="U56" s="19">
        <f t="shared" ca="1" si="14"/>
        <v>0</v>
      </c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19"/>
        <v>0</v>
      </c>
      <c r="E57" s="18">
        <f t="shared" ca="1" si="19"/>
        <v>393858766.87612891</v>
      </c>
      <c r="F57" s="18">
        <f t="shared" ca="1" si="19"/>
        <v>0</v>
      </c>
      <c r="G57" s="18">
        <f t="shared" ca="1" si="19"/>
        <v>0</v>
      </c>
      <c r="H57" s="18">
        <f t="shared" ca="1" si="19"/>
        <v>0</v>
      </c>
      <c r="I57" s="18">
        <f t="shared" ca="1" si="19"/>
        <v>0</v>
      </c>
      <c r="J57" s="18">
        <f t="shared" ca="1" si="19"/>
        <v>0</v>
      </c>
      <c r="K57" s="19">
        <f t="shared" ca="1" si="11"/>
        <v>0</v>
      </c>
      <c r="L57" s="18">
        <f t="shared" ca="1" si="20"/>
        <v>0</v>
      </c>
      <c r="M57" s="18">
        <f t="shared" ca="1" si="20"/>
        <v>0</v>
      </c>
      <c r="N57" s="19">
        <f t="shared" ca="1" si="12"/>
        <v>0</v>
      </c>
      <c r="O57" s="18">
        <f t="shared" ca="1" si="21"/>
        <v>0</v>
      </c>
      <c r="P57" s="18">
        <f t="shared" ca="1" si="21"/>
        <v>0</v>
      </c>
      <c r="Q57" s="19">
        <f t="shared" ca="1" si="13"/>
        <v>0</v>
      </c>
      <c r="R57" s="18">
        <f t="shared" ca="1" si="22"/>
        <v>0</v>
      </c>
      <c r="S57" s="18">
        <f t="shared" ca="1" si="22"/>
        <v>0</v>
      </c>
      <c r="T57" s="18">
        <f t="shared" ca="1" si="22"/>
        <v>0</v>
      </c>
      <c r="U57" s="19">
        <f t="shared" ca="1" si="14"/>
        <v>393858766.87612891</v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19"/>
        <v>0</v>
      </c>
      <c r="E58" s="18">
        <f t="shared" ca="1" si="19"/>
        <v>38781.08</v>
      </c>
      <c r="F58" s="18">
        <f t="shared" ca="1" si="19"/>
        <v>0</v>
      </c>
      <c r="G58" s="18">
        <f t="shared" ca="1" si="19"/>
        <v>0</v>
      </c>
      <c r="H58" s="18">
        <f t="shared" ca="1" si="19"/>
        <v>0</v>
      </c>
      <c r="I58" s="18">
        <f t="shared" ca="1" si="19"/>
        <v>0</v>
      </c>
      <c r="J58" s="18">
        <f t="shared" ca="1" si="19"/>
        <v>0</v>
      </c>
      <c r="K58" s="19">
        <f t="shared" ca="1" si="11"/>
        <v>0</v>
      </c>
      <c r="L58" s="18">
        <f t="shared" ca="1" si="20"/>
        <v>0</v>
      </c>
      <c r="M58" s="18">
        <f t="shared" ca="1" si="20"/>
        <v>0</v>
      </c>
      <c r="N58" s="19">
        <f t="shared" ca="1" si="12"/>
        <v>0</v>
      </c>
      <c r="O58" s="18">
        <f t="shared" ca="1" si="21"/>
        <v>0</v>
      </c>
      <c r="P58" s="18">
        <f t="shared" ca="1" si="21"/>
        <v>0</v>
      </c>
      <c r="Q58" s="19">
        <f t="shared" ca="1" si="13"/>
        <v>0</v>
      </c>
      <c r="R58" s="18">
        <f t="shared" ca="1" si="22"/>
        <v>0</v>
      </c>
      <c r="S58" s="18">
        <f t="shared" ca="1" si="22"/>
        <v>0</v>
      </c>
      <c r="T58" s="18">
        <f t="shared" ca="1" si="22"/>
        <v>0</v>
      </c>
      <c r="U58" s="19">
        <f t="shared" ca="1" si="14"/>
        <v>38781.08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19"/>
        <v>0</v>
      </c>
      <c r="E59" s="18">
        <f t="shared" ca="1" si="19"/>
        <v>49391063.060000002</v>
      </c>
      <c r="F59" s="18">
        <f t="shared" ca="1" si="19"/>
        <v>0</v>
      </c>
      <c r="G59" s="18">
        <f t="shared" ca="1" si="19"/>
        <v>0</v>
      </c>
      <c r="H59" s="18">
        <f t="shared" ca="1" si="19"/>
        <v>0</v>
      </c>
      <c r="I59" s="18">
        <f t="shared" ca="1" si="19"/>
        <v>0</v>
      </c>
      <c r="J59" s="18">
        <f t="shared" ca="1" si="19"/>
        <v>0</v>
      </c>
      <c r="K59" s="19">
        <f t="shared" ca="1" si="11"/>
        <v>0</v>
      </c>
      <c r="L59" s="18">
        <f t="shared" ca="1" si="20"/>
        <v>0</v>
      </c>
      <c r="M59" s="18">
        <f t="shared" ca="1" si="20"/>
        <v>0</v>
      </c>
      <c r="N59" s="19">
        <f t="shared" ca="1" si="12"/>
        <v>0</v>
      </c>
      <c r="O59" s="18">
        <f t="shared" ca="1" si="21"/>
        <v>0</v>
      </c>
      <c r="P59" s="18">
        <f t="shared" ca="1" si="21"/>
        <v>0</v>
      </c>
      <c r="Q59" s="19">
        <f t="shared" ca="1" si="13"/>
        <v>0</v>
      </c>
      <c r="R59" s="18">
        <f t="shared" ca="1" si="22"/>
        <v>0</v>
      </c>
      <c r="S59" s="18">
        <f t="shared" ca="1" si="22"/>
        <v>0</v>
      </c>
      <c r="T59" s="18">
        <f t="shared" ca="1" si="22"/>
        <v>0</v>
      </c>
      <c r="U59" s="19">
        <f t="shared" ca="1" si="14"/>
        <v>49391063.060000002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19"/>
        <v>0</v>
      </c>
      <c r="E60" s="18">
        <f t="shared" ca="1" si="19"/>
        <v>25161311.000000112</v>
      </c>
      <c r="F60" s="18">
        <f t="shared" ca="1" si="19"/>
        <v>0</v>
      </c>
      <c r="G60" s="18">
        <f t="shared" ca="1" si="19"/>
        <v>0</v>
      </c>
      <c r="H60" s="18">
        <f t="shared" ca="1" si="19"/>
        <v>0</v>
      </c>
      <c r="I60" s="18">
        <f t="shared" ca="1" si="19"/>
        <v>0</v>
      </c>
      <c r="J60" s="18">
        <f t="shared" ca="1" si="19"/>
        <v>0</v>
      </c>
      <c r="K60" s="19">
        <f t="shared" ca="1" si="11"/>
        <v>0</v>
      </c>
      <c r="L60" s="18">
        <f t="shared" ca="1" si="20"/>
        <v>0</v>
      </c>
      <c r="M60" s="18">
        <f t="shared" ca="1" si="20"/>
        <v>0</v>
      </c>
      <c r="N60" s="19">
        <f t="shared" ca="1" si="12"/>
        <v>0</v>
      </c>
      <c r="O60" s="18">
        <f t="shared" ca="1" si="21"/>
        <v>0</v>
      </c>
      <c r="P60" s="18">
        <f t="shared" ca="1" si="21"/>
        <v>0</v>
      </c>
      <c r="Q60" s="19">
        <f t="shared" ca="1" si="13"/>
        <v>0</v>
      </c>
      <c r="R60" s="18">
        <f t="shared" ca="1" si="22"/>
        <v>0</v>
      </c>
      <c r="S60" s="18">
        <f t="shared" ca="1" si="22"/>
        <v>0</v>
      </c>
      <c r="T60" s="18">
        <f t="shared" ca="1" si="22"/>
        <v>0</v>
      </c>
      <c r="U60" s="19">
        <f t="shared" ca="1" si="14"/>
        <v>25161311.000000112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19"/>
        <v>0</v>
      </c>
      <c r="E61" s="18">
        <f t="shared" ca="1" si="19"/>
        <v>40483802</v>
      </c>
      <c r="F61" s="18">
        <f t="shared" ca="1" si="19"/>
        <v>0</v>
      </c>
      <c r="G61" s="18">
        <f t="shared" ca="1" si="19"/>
        <v>0</v>
      </c>
      <c r="H61" s="18">
        <f t="shared" ca="1" si="19"/>
        <v>0</v>
      </c>
      <c r="I61" s="18">
        <f t="shared" ca="1" si="19"/>
        <v>0</v>
      </c>
      <c r="J61" s="18">
        <f t="shared" ca="1" si="19"/>
        <v>0</v>
      </c>
      <c r="K61" s="19">
        <f t="shared" ca="1" si="11"/>
        <v>0</v>
      </c>
      <c r="L61" s="18">
        <f t="shared" ca="1" si="20"/>
        <v>0</v>
      </c>
      <c r="M61" s="18">
        <f t="shared" ca="1" si="20"/>
        <v>0</v>
      </c>
      <c r="N61" s="19">
        <f t="shared" ca="1" si="12"/>
        <v>0</v>
      </c>
      <c r="O61" s="18">
        <f t="shared" ca="1" si="21"/>
        <v>0</v>
      </c>
      <c r="P61" s="18">
        <f t="shared" ca="1" si="21"/>
        <v>0</v>
      </c>
      <c r="Q61" s="19">
        <f t="shared" ca="1" si="13"/>
        <v>0</v>
      </c>
      <c r="R61" s="18">
        <f t="shared" ca="1" si="22"/>
        <v>0</v>
      </c>
      <c r="S61" s="18">
        <f t="shared" ca="1" si="22"/>
        <v>0</v>
      </c>
      <c r="T61" s="18">
        <f t="shared" ca="1" si="22"/>
        <v>0</v>
      </c>
      <c r="U61" s="19">
        <f t="shared" ca="1" si="14"/>
        <v>40483802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19"/>
        <v>0.1</v>
      </c>
      <c r="E62" s="18">
        <f t="shared" ca="1" si="19"/>
        <v>2813243416.1312532</v>
      </c>
      <c r="F62" s="18">
        <f t="shared" ca="1" si="19"/>
        <v>0</v>
      </c>
      <c r="G62" s="18">
        <f t="shared" ca="1" si="19"/>
        <v>0</v>
      </c>
      <c r="H62" s="18">
        <f t="shared" ca="1" si="19"/>
        <v>0</v>
      </c>
      <c r="I62" s="18">
        <f t="shared" ca="1" si="19"/>
        <v>0</v>
      </c>
      <c r="J62" s="18">
        <f t="shared" ca="1" si="19"/>
        <v>0</v>
      </c>
      <c r="K62" s="19">
        <f t="shared" ca="1" si="11"/>
        <v>0</v>
      </c>
      <c r="L62" s="18">
        <f t="shared" ca="1" si="20"/>
        <v>0</v>
      </c>
      <c r="M62" s="18">
        <f t="shared" ca="1" si="20"/>
        <v>0</v>
      </c>
      <c r="N62" s="19">
        <f t="shared" ca="1" si="12"/>
        <v>0</v>
      </c>
      <c r="O62" s="18">
        <f t="shared" ca="1" si="21"/>
        <v>0</v>
      </c>
      <c r="P62" s="18">
        <f t="shared" ca="1" si="21"/>
        <v>0</v>
      </c>
      <c r="Q62" s="19">
        <f t="shared" ca="1" si="13"/>
        <v>0</v>
      </c>
      <c r="R62" s="18">
        <f t="shared" ca="1" si="22"/>
        <v>0</v>
      </c>
      <c r="S62" s="18">
        <f t="shared" ca="1" si="22"/>
        <v>0</v>
      </c>
      <c r="T62" s="18">
        <f t="shared" ca="1" si="22"/>
        <v>0</v>
      </c>
      <c r="U62" s="19">
        <f t="shared" ca="1" si="14"/>
        <v>2813243416.2312531</v>
      </c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19"/>
        <v>0</v>
      </c>
      <c r="E63" s="18">
        <f t="shared" ca="1" si="19"/>
        <v>295673534.57000011</v>
      </c>
      <c r="F63" s="18">
        <f t="shared" ca="1" si="19"/>
        <v>0</v>
      </c>
      <c r="G63" s="18">
        <f t="shared" ca="1" si="19"/>
        <v>0</v>
      </c>
      <c r="H63" s="18">
        <f t="shared" ca="1" si="19"/>
        <v>0</v>
      </c>
      <c r="I63" s="18">
        <f t="shared" ca="1" si="19"/>
        <v>0</v>
      </c>
      <c r="J63" s="18">
        <f t="shared" ca="1" si="19"/>
        <v>0</v>
      </c>
      <c r="K63" s="19">
        <f t="shared" ca="1" si="11"/>
        <v>0</v>
      </c>
      <c r="L63" s="18">
        <f t="shared" ca="1" si="20"/>
        <v>0</v>
      </c>
      <c r="M63" s="18">
        <f t="shared" ca="1" si="20"/>
        <v>0</v>
      </c>
      <c r="N63" s="19">
        <f t="shared" ca="1" si="12"/>
        <v>0</v>
      </c>
      <c r="O63" s="18">
        <f t="shared" ca="1" si="21"/>
        <v>0</v>
      </c>
      <c r="P63" s="18">
        <f t="shared" ca="1" si="21"/>
        <v>0</v>
      </c>
      <c r="Q63" s="19">
        <f t="shared" ca="1" si="13"/>
        <v>0</v>
      </c>
      <c r="R63" s="18">
        <f t="shared" ca="1" si="22"/>
        <v>0</v>
      </c>
      <c r="S63" s="18">
        <f t="shared" ca="1" si="22"/>
        <v>0</v>
      </c>
      <c r="T63" s="18">
        <f t="shared" ca="1" si="22"/>
        <v>0</v>
      </c>
      <c r="U63" s="19">
        <f t="shared" ca="1" si="14"/>
        <v>295673534.57000011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19"/>
        <v>0</v>
      </c>
      <c r="E64" s="18">
        <f t="shared" ca="1" si="19"/>
        <v>2305192325.1900005</v>
      </c>
      <c r="F64" s="18">
        <f t="shared" ca="1" si="19"/>
        <v>0</v>
      </c>
      <c r="G64" s="18">
        <f t="shared" ca="1" si="19"/>
        <v>0</v>
      </c>
      <c r="H64" s="18">
        <f t="shared" ca="1" si="19"/>
        <v>0</v>
      </c>
      <c r="I64" s="18">
        <f t="shared" ca="1" si="19"/>
        <v>0</v>
      </c>
      <c r="J64" s="18">
        <f t="shared" ca="1" si="19"/>
        <v>0</v>
      </c>
      <c r="K64" s="19">
        <f t="shared" ca="1" si="11"/>
        <v>0</v>
      </c>
      <c r="L64" s="18">
        <f t="shared" ca="1" si="20"/>
        <v>0</v>
      </c>
      <c r="M64" s="18">
        <f t="shared" ca="1" si="20"/>
        <v>0</v>
      </c>
      <c r="N64" s="19">
        <f t="shared" ca="1" si="12"/>
        <v>0</v>
      </c>
      <c r="O64" s="18">
        <f t="shared" ca="1" si="21"/>
        <v>0</v>
      </c>
      <c r="P64" s="18">
        <f t="shared" ca="1" si="21"/>
        <v>0</v>
      </c>
      <c r="Q64" s="19">
        <f t="shared" ca="1" si="13"/>
        <v>0</v>
      </c>
      <c r="R64" s="18">
        <f t="shared" ca="1" si="22"/>
        <v>0</v>
      </c>
      <c r="S64" s="18">
        <f t="shared" ca="1" si="22"/>
        <v>0</v>
      </c>
      <c r="T64" s="18">
        <f t="shared" ca="1" si="22"/>
        <v>0</v>
      </c>
      <c r="U64" s="19">
        <f t="shared" ca="1" si="14"/>
        <v>2305192325.1900005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19"/>
        <v>19922961.140000001</v>
      </c>
      <c r="E65" s="18">
        <f t="shared" ca="1" si="19"/>
        <v>2639174787.9100103</v>
      </c>
      <c r="F65" s="18">
        <f t="shared" ca="1" si="19"/>
        <v>0</v>
      </c>
      <c r="G65" s="18">
        <f t="shared" ca="1" si="19"/>
        <v>0</v>
      </c>
      <c r="H65" s="18">
        <f t="shared" ca="1" si="19"/>
        <v>0</v>
      </c>
      <c r="I65" s="18">
        <f t="shared" ca="1" si="19"/>
        <v>0</v>
      </c>
      <c r="J65" s="18">
        <f t="shared" ca="1" si="19"/>
        <v>0</v>
      </c>
      <c r="K65" s="19">
        <f t="shared" ca="1" si="11"/>
        <v>0</v>
      </c>
      <c r="L65" s="18">
        <f t="shared" ca="1" si="20"/>
        <v>0</v>
      </c>
      <c r="M65" s="18">
        <f t="shared" ca="1" si="20"/>
        <v>0</v>
      </c>
      <c r="N65" s="19">
        <f t="shared" ca="1" si="12"/>
        <v>0</v>
      </c>
      <c r="O65" s="18">
        <f t="shared" ca="1" si="21"/>
        <v>0</v>
      </c>
      <c r="P65" s="18">
        <f t="shared" ca="1" si="21"/>
        <v>0</v>
      </c>
      <c r="Q65" s="19">
        <f t="shared" ca="1" si="13"/>
        <v>0</v>
      </c>
      <c r="R65" s="18">
        <f t="shared" ca="1" si="22"/>
        <v>0</v>
      </c>
      <c r="S65" s="18">
        <f t="shared" ca="1" si="22"/>
        <v>0</v>
      </c>
      <c r="T65" s="18">
        <f t="shared" ca="1" si="22"/>
        <v>0</v>
      </c>
      <c r="U65" s="19">
        <f t="shared" ca="1" si="14"/>
        <v>2659097749.0500102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19"/>
        <v>0</v>
      </c>
      <c r="E66" s="18">
        <f t="shared" ca="1" si="19"/>
        <v>228722433.62002692</v>
      </c>
      <c r="F66" s="18">
        <f t="shared" ca="1" si="19"/>
        <v>0</v>
      </c>
      <c r="G66" s="18">
        <f t="shared" ca="1" si="19"/>
        <v>0</v>
      </c>
      <c r="H66" s="18">
        <f t="shared" ca="1" si="19"/>
        <v>0</v>
      </c>
      <c r="I66" s="18">
        <f t="shared" ca="1" si="19"/>
        <v>0</v>
      </c>
      <c r="J66" s="18">
        <f t="shared" ca="1" si="19"/>
        <v>0</v>
      </c>
      <c r="K66" s="19">
        <f t="shared" ca="1" si="11"/>
        <v>0</v>
      </c>
      <c r="L66" s="18">
        <f t="shared" ca="1" si="20"/>
        <v>0</v>
      </c>
      <c r="M66" s="18">
        <f t="shared" ca="1" si="20"/>
        <v>0</v>
      </c>
      <c r="N66" s="19">
        <f t="shared" ca="1" si="12"/>
        <v>0</v>
      </c>
      <c r="O66" s="18">
        <f t="shared" ca="1" si="21"/>
        <v>0</v>
      </c>
      <c r="P66" s="18">
        <f t="shared" ca="1" si="21"/>
        <v>0</v>
      </c>
      <c r="Q66" s="19">
        <f t="shared" ca="1" si="13"/>
        <v>0</v>
      </c>
      <c r="R66" s="18">
        <f t="shared" ca="1" si="22"/>
        <v>0</v>
      </c>
      <c r="S66" s="18">
        <f t="shared" ca="1" si="22"/>
        <v>0</v>
      </c>
      <c r="T66" s="18">
        <f t="shared" ca="1" si="22"/>
        <v>0</v>
      </c>
      <c r="U66" s="19">
        <f t="shared" ca="1" si="14"/>
        <v>228722433.62002692</v>
      </c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19"/>
        <v>0</v>
      </c>
      <c r="E67" s="18">
        <f t="shared" ca="1" si="19"/>
        <v>3034639300.0999999</v>
      </c>
      <c r="F67" s="18">
        <f t="shared" ca="1" si="19"/>
        <v>0</v>
      </c>
      <c r="G67" s="18">
        <f t="shared" ca="1" si="19"/>
        <v>0</v>
      </c>
      <c r="H67" s="18">
        <f t="shared" ca="1" si="19"/>
        <v>0</v>
      </c>
      <c r="I67" s="18">
        <f t="shared" ca="1" si="19"/>
        <v>0</v>
      </c>
      <c r="J67" s="18">
        <f t="shared" ca="1" si="19"/>
        <v>0</v>
      </c>
      <c r="K67" s="19">
        <f t="shared" ca="1" si="11"/>
        <v>0</v>
      </c>
      <c r="L67" s="18">
        <f t="shared" ca="1" si="20"/>
        <v>0</v>
      </c>
      <c r="M67" s="18">
        <f t="shared" ca="1" si="20"/>
        <v>0</v>
      </c>
      <c r="N67" s="19">
        <f t="shared" ca="1" si="12"/>
        <v>0</v>
      </c>
      <c r="O67" s="18">
        <f t="shared" ca="1" si="21"/>
        <v>0</v>
      </c>
      <c r="P67" s="18">
        <f t="shared" ca="1" si="21"/>
        <v>0</v>
      </c>
      <c r="Q67" s="19">
        <f t="shared" ca="1" si="13"/>
        <v>0</v>
      </c>
      <c r="R67" s="18">
        <f t="shared" ca="1" si="22"/>
        <v>0</v>
      </c>
      <c r="S67" s="18">
        <f t="shared" ca="1" si="22"/>
        <v>0</v>
      </c>
      <c r="T67" s="18">
        <f t="shared" ca="1" si="22"/>
        <v>0</v>
      </c>
      <c r="U67" s="19">
        <f t="shared" ca="1" si="14"/>
        <v>3034639300.0999999</v>
      </c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19"/>
        <v>0</v>
      </c>
      <c r="E68" s="18">
        <f t="shared" ca="1" si="19"/>
        <v>94215341.61999999</v>
      </c>
      <c r="F68" s="18">
        <f t="shared" ca="1" si="19"/>
        <v>0</v>
      </c>
      <c r="G68" s="18">
        <f t="shared" ca="1" si="19"/>
        <v>0</v>
      </c>
      <c r="H68" s="18">
        <f t="shared" ca="1" si="19"/>
        <v>0</v>
      </c>
      <c r="I68" s="18">
        <f t="shared" ca="1" si="19"/>
        <v>0</v>
      </c>
      <c r="J68" s="18">
        <f t="shared" ca="1" si="19"/>
        <v>0</v>
      </c>
      <c r="K68" s="19">
        <f t="shared" ca="1" si="11"/>
        <v>0</v>
      </c>
      <c r="L68" s="18">
        <f t="shared" ca="1" si="20"/>
        <v>0</v>
      </c>
      <c r="M68" s="18">
        <f t="shared" ca="1" si="20"/>
        <v>0</v>
      </c>
      <c r="N68" s="19">
        <f t="shared" ca="1" si="12"/>
        <v>0</v>
      </c>
      <c r="O68" s="18">
        <f t="shared" ca="1" si="21"/>
        <v>0</v>
      </c>
      <c r="P68" s="18">
        <f t="shared" ca="1" si="21"/>
        <v>0</v>
      </c>
      <c r="Q68" s="19">
        <f t="shared" ca="1" si="13"/>
        <v>0</v>
      </c>
      <c r="R68" s="18">
        <f t="shared" ca="1" si="22"/>
        <v>0</v>
      </c>
      <c r="S68" s="18">
        <f t="shared" ca="1" si="22"/>
        <v>0</v>
      </c>
      <c r="T68" s="18">
        <f t="shared" ca="1" si="22"/>
        <v>0</v>
      </c>
      <c r="U68" s="19">
        <f t="shared" ca="1" si="14"/>
        <v>94215341.61999999</v>
      </c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19"/>
        <v>0</v>
      </c>
      <c r="E69" s="18">
        <f t="shared" ca="1" si="19"/>
        <v>439323660.88999999</v>
      </c>
      <c r="F69" s="18">
        <f t="shared" ca="1" si="19"/>
        <v>0</v>
      </c>
      <c r="G69" s="18">
        <f t="shared" ca="1" si="19"/>
        <v>0</v>
      </c>
      <c r="H69" s="18">
        <f t="shared" ca="1" si="19"/>
        <v>0</v>
      </c>
      <c r="I69" s="18">
        <f t="shared" ca="1" si="19"/>
        <v>0</v>
      </c>
      <c r="J69" s="18">
        <f t="shared" ca="1" si="19"/>
        <v>0</v>
      </c>
      <c r="K69" s="19">
        <f t="shared" ca="1" si="11"/>
        <v>0</v>
      </c>
      <c r="L69" s="18">
        <f t="shared" ca="1" si="20"/>
        <v>0</v>
      </c>
      <c r="M69" s="18">
        <f t="shared" ca="1" si="20"/>
        <v>0</v>
      </c>
      <c r="N69" s="19">
        <f t="shared" ca="1" si="12"/>
        <v>0</v>
      </c>
      <c r="O69" s="18">
        <f t="shared" ca="1" si="21"/>
        <v>0</v>
      </c>
      <c r="P69" s="18">
        <f t="shared" ca="1" si="21"/>
        <v>0</v>
      </c>
      <c r="Q69" s="19">
        <f t="shared" ca="1" si="13"/>
        <v>0</v>
      </c>
      <c r="R69" s="18">
        <f t="shared" ca="1" si="22"/>
        <v>0</v>
      </c>
      <c r="S69" s="18">
        <f t="shared" ca="1" si="22"/>
        <v>0</v>
      </c>
      <c r="T69" s="18">
        <f t="shared" ca="1" si="22"/>
        <v>0</v>
      </c>
      <c r="U69" s="19">
        <f t="shared" ca="1" si="14"/>
        <v>439323660.88999999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19"/>
        <v>0</v>
      </c>
      <c r="E70" s="18">
        <f t="shared" ca="1" si="19"/>
        <v>1887199037.2296531</v>
      </c>
      <c r="F70" s="18">
        <f t="shared" ca="1" si="19"/>
        <v>0</v>
      </c>
      <c r="G70" s="18">
        <f t="shared" ca="1" si="19"/>
        <v>0</v>
      </c>
      <c r="H70" s="18">
        <f t="shared" ca="1" si="19"/>
        <v>0</v>
      </c>
      <c r="I70" s="18">
        <f t="shared" ca="1" si="19"/>
        <v>0</v>
      </c>
      <c r="J70" s="18">
        <f t="shared" ca="1" si="19"/>
        <v>0</v>
      </c>
      <c r="K70" s="19">
        <f t="shared" ca="1" si="11"/>
        <v>0</v>
      </c>
      <c r="L70" s="18">
        <f t="shared" ca="1" si="20"/>
        <v>0</v>
      </c>
      <c r="M70" s="18">
        <f t="shared" ca="1" si="20"/>
        <v>0</v>
      </c>
      <c r="N70" s="19">
        <f t="shared" ca="1" si="12"/>
        <v>0</v>
      </c>
      <c r="O70" s="18">
        <f t="shared" ca="1" si="21"/>
        <v>0</v>
      </c>
      <c r="P70" s="18">
        <f t="shared" ca="1" si="21"/>
        <v>0</v>
      </c>
      <c r="Q70" s="19">
        <f t="shared" ca="1" si="13"/>
        <v>0</v>
      </c>
      <c r="R70" s="18">
        <f t="shared" ca="1" si="22"/>
        <v>0</v>
      </c>
      <c r="S70" s="18">
        <f t="shared" ca="1" si="22"/>
        <v>0</v>
      </c>
      <c r="T70" s="18">
        <f t="shared" ca="1" si="22"/>
        <v>0</v>
      </c>
      <c r="U70" s="19">
        <f t="shared" ca="1" si="14"/>
        <v>1887199037.2296531</v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J76" ca="1" si="23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23"/>
        <v>592300217.42945421</v>
      </c>
      <c r="F71" s="18">
        <f t="shared" ca="1" si="23"/>
        <v>0</v>
      </c>
      <c r="G71" s="18">
        <f t="shared" ca="1" si="23"/>
        <v>0</v>
      </c>
      <c r="H71" s="18">
        <f t="shared" ca="1" si="23"/>
        <v>0</v>
      </c>
      <c r="I71" s="18">
        <f t="shared" ca="1" si="23"/>
        <v>0</v>
      </c>
      <c r="J71" s="18">
        <f t="shared" ca="1" si="23"/>
        <v>0</v>
      </c>
      <c r="K71" s="19">
        <f t="shared" ca="1" si="11"/>
        <v>0</v>
      </c>
      <c r="L71" s="18">
        <f t="shared" ref="L71:M76" ca="1" si="24">IFERROR(IF($C$2="Yurtiçi",INDIRECT("'"&amp;$B$2&amp;"'!"&amp;ADDRESS(MATCH($B71,INDIRECT("'"&amp;$B$2&amp;"'!$B$1:$B$1095"),0),MATCH(L$5,INDIRECT("'"&amp;$B$2&amp;"'!5:5"),0))),IF($C$2="Yurtdışı",INDIRECT("'"&amp;$B$2&amp;"'!"&amp;ADDRESS(MATCH($B71,INDIRECT("'"&amp;$B$2&amp;"'!$B$1:$B$1095"),0),MATCH(L$5,INDIRECT("'"&amp;$B$2&amp;"'!5:5"),0)+1)),INDIRECT("'"&amp;$B$2&amp;"'!"&amp;ADDRESS(MATCH($B71,INDIRECT("'"&amp;$B$2&amp;"'!$B$1:$B$1095"),0),MATCH(L$5,INDIRECT("'"&amp;$B$2&amp;"'!5:5"),0)))+INDIRECT("'"&amp;$B$2&amp;"'!"&amp;ADDRESS(MATCH($B71,INDIRECT("'"&amp;$B$2&amp;"'!$B$1:$B$1095"),0),MATCH(L$5,INDIRECT("'"&amp;$B$2&amp;"'!5:5"),0)+1)))),0)</f>
        <v>0</v>
      </c>
      <c r="M71" s="18">
        <f t="shared" ca="1" si="24"/>
        <v>0</v>
      </c>
      <c r="N71" s="19">
        <f t="shared" ca="1" si="12"/>
        <v>0</v>
      </c>
      <c r="O71" s="18">
        <f t="shared" ref="O71:P76" ca="1" si="25">IFERROR(IF($C$2="Yurtiçi",INDIRECT("'"&amp;$B$2&amp;"'!"&amp;ADDRESS(MATCH($B71,INDIRECT("'"&amp;$B$2&amp;"'!$B$1:$B$1095"),0),MATCH(O$5,INDIRECT("'"&amp;$B$2&amp;"'!5:5"),0))),IF($C$2="Yurtdışı",INDIRECT("'"&amp;$B$2&amp;"'!"&amp;ADDRESS(MATCH($B71,INDIRECT("'"&amp;$B$2&amp;"'!$B$1:$B$1095"),0),MATCH(O$5,INDIRECT("'"&amp;$B$2&amp;"'!5:5"),0)+1)),INDIRECT("'"&amp;$B$2&amp;"'!"&amp;ADDRESS(MATCH($B71,INDIRECT("'"&amp;$B$2&amp;"'!$B$1:$B$1095"),0),MATCH(O$5,INDIRECT("'"&amp;$B$2&amp;"'!5:5"),0)))+INDIRECT("'"&amp;$B$2&amp;"'!"&amp;ADDRESS(MATCH($B71,INDIRECT("'"&amp;$B$2&amp;"'!$B$1:$B$1095"),0),MATCH(O$5,INDIRECT("'"&amp;$B$2&amp;"'!5:5"),0)+1)))),0)</f>
        <v>0</v>
      </c>
      <c r="P71" s="18">
        <f t="shared" ca="1" si="25"/>
        <v>0</v>
      </c>
      <c r="Q71" s="19">
        <f t="shared" ca="1" si="13"/>
        <v>0</v>
      </c>
      <c r="R71" s="18">
        <f t="shared" ref="R71:T76" ca="1" si="26">IFERROR(IF($C$2="Yurtiçi",INDIRECT("'"&amp;$B$2&amp;"'!"&amp;ADDRESS(MATCH($B71,INDIRECT("'"&amp;$B$2&amp;"'!$B$1:$B$1095"),0),MATCH(R$5,INDIRECT("'"&amp;$B$2&amp;"'!5:5"),0))),IF($C$2="Yurtdışı",INDIRECT("'"&amp;$B$2&amp;"'!"&amp;ADDRESS(MATCH($B71,INDIRECT("'"&amp;$B$2&amp;"'!$B$1:$B$1095"),0),MATCH(R$5,INDIRECT("'"&amp;$B$2&amp;"'!5:5"),0)+1)),INDIRECT("'"&amp;$B$2&amp;"'!"&amp;ADDRESS(MATCH($B71,INDIRECT("'"&amp;$B$2&amp;"'!$B$1:$B$1095"),0),MATCH(R$5,INDIRECT("'"&amp;$B$2&amp;"'!5:5"),0)))+INDIRECT("'"&amp;$B$2&amp;"'!"&amp;ADDRESS(MATCH($B71,INDIRECT("'"&amp;$B$2&amp;"'!$B$1:$B$1095"),0),MATCH(R$5,INDIRECT("'"&amp;$B$2&amp;"'!5:5"),0)+1)))),0)</f>
        <v>0</v>
      </c>
      <c r="S71" s="18">
        <f t="shared" ca="1" si="26"/>
        <v>0</v>
      </c>
      <c r="T71" s="18">
        <f t="shared" ca="1" si="26"/>
        <v>0</v>
      </c>
      <c r="U71" s="19">
        <f t="shared" ca="1" si="14"/>
        <v>592300217.42945421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23"/>
        <v>0</v>
      </c>
      <c r="E72" s="18">
        <f t="shared" ca="1" si="23"/>
        <v>2554566676.79</v>
      </c>
      <c r="F72" s="18">
        <f t="shared" ca="1" si="23"/>
        <v>0</v>
      </c>
      <c r="G72" s="18">
        <f t="shared" ca="1" si="23"/>
        <v>0</v>
      </c>
      <c r="H72" s="18">
        <f t="shared" ca="1" si="23"/>
        <v>0</v>
      </c>
      <c r="I72" s="18">
        <f t="shared" ca="1" si="23"/>
        <v>0</v>
      </c>
      <c r="J72" s="18">
        <f t="shared" ca="1" si="23"/>
        <v>0</v>
      </c>
      <c r="K72" s="19">
        <f t="shared" ca="1" si="11"/>
        <v>0</v>
      </c>
      <c r="L72" s="18">
        <f t="shared" ca="1" si="24"/>
        <v>0</v>
      </c>
      <c r="M72" s="18">
        <f t="shared" ca="1" si="24"/>
        <v>0</v>
      </c>
      <c r="N72" s="19">
        <f t="shared" ca="1" si="12"/>
        <v>0</v>
      </c>
      <c r="O72" s="18">
        <f t="shared" ca="1" si="25"/>
        <v>0</v>
      </c>
      <c r="P72" s="18">
        <f t="shared" ca="1" si="25"/>
        <v>0</v>
      </c>
      <c r="Q72" s="19">
        <f t="shared" ca="1" si="13"/>
        <v>0</v>
      </c>
      <c r="R72" s="18">
        <f t="shared" ca="1" si="26"/>
        <v>0</v>
      </c>
      <c r="S72" s="18">
        <f t="shared" ca="1" si="26"/>
        <v>0</v>
      </c>
      <c r="T72" s="18">
        <f t="shared" ca="1" si="26"/>
        <v>0</v>
      </c>
      <c r="U72" s="19">
        <f t="shared" ca="1" si="14"/>
        <v>2554566676.79</v>
      </c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23"/>
        <v>0</v>
      </c>
      <c r="E73" s="18">
        <f t="shared" ca="1" si="23"/>
        <v>6677335.4299999997</v>
      </c>
      <c r="F73" s="18">
        <f t="shared" ca="1" si="23"/>
        <v>0</v>
      </c>
      <c r="G73" s="18">
        <f t="shared" ca="1" si="23"/>
        <v>0</v>
      </c>
      <c r="H73" s="18">
        <f t="shared" ca="1" si="23"/>
        <v>0</v>
      </c>
      <c r="I73" s="18">
        <f t="shared" ca="1" si="23"/>
        <v>0</v>
      </c>
      <c r="J73" s="18">
        <f t="shared" ca="1" si="23"/>
        <v>0</v>
      </c>
      <c r="K73" s="19">
        <f t="shared" ca="1" si="11"/>
        <v>0</v>
      </c>
      <c r="L73" s="18">
        <f t="shared" ca="1" si="24"/>
        <v>0</v>
      </c>
      <c r="M73" s="18">
        <f t="shared" ca="1" si="24"/>
        <v>0</v>
      </c>
      <c r="N73" s="19">
        <f t="shared" ca="1" si="12"/>
        <v>0</v>
      </c>
      <c r="O73" s="18">
        <f t="shared" ca="1" si="25"/>
        <v>0</v>
      </c>
      <c r="P73" s="18">
        <f t="shared" ca="1" si="25"/>
        <v>0</v>
      </c>
      <c r="Q73" s="19">
        <f t="shared" ca="1" si="13"/>
        <v>0</v>
      </c>
      <c r="R73" s="18">
        <f t="shared" ca="1" si="26"/>
        <v>0</v>
      </c>
      <c r="S73" s="18">
        <f t="shared" ca="1" si="26"/>
        <v>0</v>
      </c>
      <c r="T73" s="18">
        <f t="shared" ca="1" si="26"/>
        <v>0</v>
      </c>
      <c r="U73" s="19">
        <f t="shared" ca="1" si="14"/>
        <v>6677335.4299999997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23"/>
        <v>0</v>
      </c>
      <c r="E74" s="18">
        <f t="shared" ca="1" si="23"/>
        <v>162282486.72000051</v>
      </c>
      <c r="F74" s="18">
        <f t="shared" ca="1" si="23"/>
        <v>0</v>
      </c>
      <c r="G74" s="18">
        <f t="shared" ca="1" si="23"/>
        <v>0</v>
      </c>
      <c r="H74" s="18">
        <f t="shared" ca="1" si="23"/>
        <v>0</v>
      </c>
      <c r="I74" s="18">
        <f t="shared" ca="1" si="23"/>
        <v>0</v>
      </c>
      <c r="J74" s="18">
        <f t="shared" ca="1" si="23"/>
        <v>0</v>
      </c>
      <c r="K74" s="19">
        <f t="shared" ca="1" si="11"/>
        <v>0</v>
      </c>
      <c r="L74" s="18">
        <f t="shared" ca="1" si="24"/>
        <v>0</v>
      </c>
      <c r="M74" s="18">
        <f t="shared" ca="1" si="24"/>
        <v>0</v>
      </c>
      <c r="N74" s="19">
        <f t="shared" ca="1" si="12"/>
        <v>0</v>
      </c>
      <c r="O74" s="18">
        <f t="shared" ca="1" si="25"/>
        <v>0</v>
      </c>
      <c r="P74" s="18">
        <f t="shared" ca="1" si="25"/>
        <v>0</v>
      </c>
      <c r="Q74" s="19">
        <f t="shared" ca="1" si="13"/>
        <v>0</v>
      </c>
      <c r="R74" s="18">
        <f t="shared" ca="1" si="26"/>
        <v>0</v>
      </c>
      <c r="S74" s="18">
        <f t="shared" ca="1" si="26"/>
        <v>0</v>
      </c>
      <c r="T74" s="18">
        <f t="shared" ca="1" si="26"/>
        <v>0</v>
      </c>
      <c r="U74" s="19">
        <f t="shared" ca="1" si="14"/>
        <v>162282486.72000051</v>
      </c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23"/>
        <v>0</v>
      </c>
      <c r="E75" s="18">
        <f t="shared" ca="1" si="23"/>
        <v>1756962951.1197701</v>
      </c>
      <c r="F75" s="18">
        <f t="shared" ca="1" si="23"/>
        <v>0</v>
      </c>
      <c r="G75" s="18">
        <f t="shared" ca="1" si="23"/>
        <v>0</v>
      </c>
      <c r="H75" s="18">
        <f t="shared" ca="1" si="23"/>
        <v>0</v>
      </c>
      <c r="I75" s="18">
        <f t="shared" ca="1" si="23"/>
        <v>0</v>
      </c>
      <c r="J75" s="18">
        <f t="shared" ca="1" si="23"/>
        <v>0</v>
      </c>
      <c r="K75" s="19">
        <f t="shared" ca="1" si="11"/>
        <v>0</v>
      </c>
      <c r="L75" s="18">
        <f t="shared" ca="1" si="24"/>
        <v>0</v>
      </c>
      <c r="M75" s="18">
        <f t="shared" ca="1" si="24"/>
        <v>0</v>
      </c>
      <c r="N75" s="19">
        <f t="shared" ca="1" si="12"/>
        <v>0</v>
      </c>
      <c r="O75" s="18">
        <f t="shared" ca="1" si="25"/>
        <v>0</v>
      </c>
      <c r="P75" s="18">
        <f t="shared" ca="1" si="25"/>
        <v>0</v>
      </c>
      <c r="Q75" s="19">
        <f t="shared" ca="1" si="13"/>
        <v>0</v>
      </c>
      <c r="R75" s="18">
        <f t="shared" ca="1" si="26"/>
        <v>0</v>
      </c>
      <c r="S75" s="18">
        <f t="shared" ca="1" si="26"/>
        <v>0</v>
      </c>
      <c r="T75" s="18">
        <f t="shared" ca="1" si="26"/>
        <v>0</v>
      </c>
      <c r="U75" s="19">
        <f t="shared" ca="1" si="14"/>
        <v>1756962951.1197701</v>
      </c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23"/>
        <v>0</v>
      </c>
      <c r="E76" s="18">
        <f t="shared" ca="1" si="23"/>
        <v>4570623727.1300421</v>
      </c>
      <c r="F76" s="18">
        <f t="shared" ca="1" si="23"/>
        <v>0</v>
      </c>
      <c r="G76" s="18">
        <f t="shared" ca="1" si="23"/>
        <v>0</v>
      </c>
      <c r="H76" s="18">
        <f t="shared" ca="1" si="23"/>
        <v>0</v>
      </c>
      <c r="I76" s="18">
        <f t="shared" ca="1" si="23"/>
        <v>0</v>
      </c>
      <c r="J76" s="18">
        <f t="shared" ca="1" si="23"/>
        <v>0</v>
      </c>
      <c r="K76" s="19">
        <f t="shared" ca="1" si="11"/>
        <v>0</v>
      </c>
      <c r="L76" s="18">
        <f t="shared" ca="1" si="24"/>
        <v>0</v>
      </c>
      <c r="M76" s="18">
        <f t="shared" ca="1" si="24"/>
        <v>0</v>
      </c>
      <c r="N76" s="19">
        <f t="shared" ca="1" si="12"/>
        <v>0</v>
      </c>
      <c r="O76" s="18">
        <f t="shared" ca="1" si="25"/>
        <v>0</v>
      </c>
      <c r="P76" s="18">
        <f t="shared" ca="1" si="25"/>
        <v>0</v>
      </c>
      <c r="Q76" s="19">
        <f t="shared" ca="1" si="13"/>
        <v>0</v>
      </c>
      <c r="R76" s="18">
        <f t="shared" ca="1" si="26"/>
        <v>0</v>
      </c>
      <c r="S76" s="18">
        <f t="shared" ca="1" si="26"/>
        <v>0</v>
      </c>
      <c r="T76" s="18">
        <f t="shared" ca="1" si="26"/>
        <v>0</v>
      </c>
      <c r="U76" s="19">
        <f t="shared" ca="1" si="14"/>
        <v>4570623727.1300421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U77" ca="1" si="27">SUMIF($C$7:$C$76,"HD",D$7:D$76)</f>
        <v>0</v>
      </c>
      <c r="E77" s="49">
        <f t="shared" ca="1" si="27"/>
        <v>0</v>
      </c>
      <c r="F77" s="49">
        <f t="shared" ca="1" si="27"/>
        <v>0</v>
      </c>
      <c r="G77" s="49">
        <f t="shared" ca="1" si="27"/>
        <v>0</v>
      </c>
      <c r="H77" s="49">
        <f t="shared" ca="1" si="27"/>
        <v>0</v>
      </c>
      <c r="I77" s="49">
        <f t="shared" ca="1" si="27"/>
        <v>0</v>
      </c>
      <c r="J77" s="49">
        <f t="shared" ca="1" si="27"/>
        <v>0</v>
      </c>
      <c r="K77" s="49">
        <f t="shared" ca="1" si="27"/>
        <v>0</v>
      </c>
      <c r="L77" s="49">
        <f t="shared" ca="1" si="27"/>
        <v>0</v>
      </c>
      <c r="M77" s="49">
        <f t="shared" ca="1" si="27"/>
        <v>0</v>
      </c>
      <c r="N77" s="49">
        <f t="shared" ca="1" si="27"/>
        <v>0</v>
      </c>
      <c r="O77" s="49">
        <f t="shared" ca="1" si="27"/>
        <v>0</v>
      </c>
      <c r="P77" s="49">
        <f t="shared" ca="1" si="27"/>
        <v>0</v>
      </c>
      <c r="Q77" s="49">
        <f t="shared" ca="1" si="27"/>
        <v>0</v>
      </c>
      <c r="R77" s="49">
        <f t="shared" ca="1" si="27"/>
        <v>0</v>
      </c>
      <c r="S77" s="49">
        <f t="shared" ca="1" si="27"/>
        <v>0</v>
      </c>
      <c r="T77" s="49">
        <f t="shared" ca="1" si="27"/>
        <v>0</v>
      </c>
      <c r="U77" s="49">
        <f t="shared" ca="1" si="27"/>
        <v>0</v>
      </c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t="shared" ref="D78:U78" ca="1" si="28">SUMIF($C$7:$C$76,"H",D$7:D$76)+SUMIF($C$7:$C$76,"E",D$7:D$76)</f>
        <v>19922961.240000002</v>
      </c>
      <c r="E78" s="49">
        <f t="shared" ca="1" si="28"/>
        <v>23889730955.896339</v>
      </c>
      <c r="F78" s="49">
        <f t="shared" ca="1" si="28"/>
        <v>0</v>
      </c>
      <c r="G78" s="49">
        <f t="shared" ca="1" si="28"/>
        <v>0</v>
      </c>
      <c r="H78" s="49">
        <f ca="1">SUMIF($C$7:$C$76,"H",H$7:H$76)+SUMIF($C$7:$C$76,"E",H$7:H$76)</f>
        <v>0</v>
      </c>
      <c r="I78" s="49">
        <f t="shared" ca="1" si="28"/>
        <v>0</v>
      </c>
      <c r="J78" s="49">
        <f t="shared" ca="1" si="28"/>
        <v>0</v>
      </c>
      <c r="K78" s="49">
        <f t="shared" ca="1" si="28"/>
        <v>0</v>
      </c>
      <c r="L78" s="49">
        <f t="shared" ca="1" si="28"/>
        <v>0</v>
      </c>
      <c r="M78" s="49">
        <f t="shared" ca="1" si="28"/>
        <v>0</v>
      </c>
      <c r="N78" s="49">
        <f t="shared" ca="1" si="28"/>
        <v>0</v>
      </c>
      <c r="O78" s="49">
        <f t="shared" ca="1" si="28"/>
        <v>0</v>
      </c>
      <c r="P78" s="49">
        <f t="shared" ca="1" si="28"/>
        <v>0</v>
      </c>
      <c r="Q78" s="49">
        <f t="shared" ca="1" si="28"/>
        <v>0</v>
      </c>
      <c r="R78" s="49">
        <f t="shared" ca="1" si="28"/>
        <v>0</v>
      </c>
      <c r="S78" s="49">
        <f t="shared" ca="1" si="28"/>
        <v>0</v>
      </c>
      <c r="T78" s="49">
        <f t="shared" ca="1" si="28"/>
        <v>0</v>
      </c>
      <c r="U78" s="49">
        <f t="shared" ca="1" si="28"/>
        <v>23909653917.136341</v>
      </c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U79" ca="1" si="29">D77+D78</f>
        <v>19922961.240000002</v>
      </c>
      <c r="E79" s="49">
        <f t="shared" ca="1" si="29"/>
        <v>23889730955.896339</v>
      </c>
      <c r="F79" s="49">
        <f t="shared" ca="1" si="29"/>
        <v>0</v>
      </c>
      <c r="G79" s="49">
        <f t="shared" ca="1" si="29"/>
        <v>0</v>
      </c>
      <c r="H79" s="49">
        <f t="shared" ca="1" si="29"/>
        <v>0</v>
      </c>
      <c r="I79" s="49">
        <f t="shared" ca="1" si="29"/>
        <v>0</v>
      </c>
      <c r="J79" s="49">
        <f t="shared" ca="1" si="29"/>
        <v>0</v>
      </c>
      <c r="K79" s="49">
        <f t="shared" ca="1" si="29"/>
        <v>0</v>
      </c>
      <c r="L79" s="49">
        <f t="shared" ca="1" si="29"/>
        <v>0</v>
      </c>
      <c r="M79" s="49">
        <f t="shared" ca="1" si="29"/>
        <v>0</v>
      </c>
      <c r="N79" s="49">
        <f t="shared" ca="1" si="29"/>
        <v>0</v>
      </c>
      <c r="O79" s="49">
        <f t="shared" ca="1" si="29"/>
        <v>0</v>
      </c>
      <c r="P79" s="49">
        <f t="shared" ca="1" si="29"/>
        <v>0</v>
      </c>
      <c r="Q79" s="49">
        <f t="shared" ca="1" si="29"/>
        <v>0</v>
      </c>
      <c r="R79" s="49">
        <f t="shared" ca="1" si="29"/>
        <v>0</v>
      </c>
      <c r="S79" s="49">
        <f t="shared" ca="1" si="29"/>
        <v>0</v>
      </c>
      <c r="T79" s="49">
        <f t="shared" ca="1" si="29"/>
        <v>0</v>
      </c>
      <c r="U79" s="49">
        <f t="shared" ca="1" si="29"/>
        <v>23909653917.136341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 s="35" customFormat="1">
      <c r="A81" s="53"/>
      <c r="B81" s="53"/>
      <c r="C81" s="53"/>
    </row>
    <row r="82" spans="1:230" s="35" customFormat="1">
      <c r="A82" s="53"/>
      <c r="B82" s="53"/>
      <c r="C82" s="53"/>
    </row>
    <row r="83" spans="1:230">
      <c r="A83" s="53"/>
      <c r="B83" s="53"/>
      <c r="C83" s="5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</row>
  </sheetData>
  <mergeCells count="1">
    <mergeCell ref="E2:G2"/>
  </mergeCells>
  <dataValidations count="2">
    <dataValidation type="list" allowBlank="1" showInputMessage="1" showErrorMessage="1" sqref="B2" xr:uid="{D662C477-9787-43F2-B0EC-03B1F116B6EF}">
      <formula1>"Toplam,Direkt,Endirekt"</formula1>
    </dataValidation>
    <dataValidation type="list" allowBlank="1" showInputMessage="1" showErrorMessage="1" sqref="C2" xr:uid="{14C312CB-0CAD-4123-9D9E-6A69A3FEFB8D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2532-6D38-41DD-ADE2-FE184F254002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326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704</v>
      </c>
      <c r="E5" s="78">
        <v>718</v>
      </c>
      <c r="F5" s="78">
        <v>729</v>
      </c>
      <c r="G5" s="78">
        <v>750</v>
      </c>
      <c r="H5" s="78">
        <v>751</v>
      </c>
      <c r="I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11</v>
      </c>
      <c r="E6" s="56" t="s">
        <v>12</v>
      </c>
      <c r="F6" s="56" t="s">
        <v>13</v>
      </c>
      <c r="G6" s="56" t="s">
        <v>14</v>
      </c>
      <c r="H6" s="56" t="s">
        <v>15</v>
      </c>
      <c r="I6" s="79" t="s">
        <v>327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H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53259.13</v>
      </c>
      <c r="E7" s="18">
        <f t="shared" ca="1" si="0"/>
        <v>0</v>
      </c>
      <c r="F7" s="18">
        <f t="shared" ca="1" si="0"/>
        <v>0</v>
      </c>
      <c r="G7" s="18">
        <f t="shared" ca="1" si="0"/>
        <v>29458814.769999996</v>
      </c>
      <c r="H7" s="18">
        <f t="shared" ca="1" si="0"/>
        <v>0</v>
      </c>
      <c r="I7" s="19">
        <f ca="1">+SUM(D7:H7)</f>
        <v>29512073.899999995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5012190.3499999996</v>
      </c>
      <c r="E8" s="18">
        <f t="shared" ca="1" si="0"/>
        <v>100599.53</v>
      </c>
      <c r="F8" s="18">
        <f t="shared" ca="1" si="0"/>
        <v>0</v>
      </c>
      <c r="G8" s="18">
        <f t="shared" ca="1" si="0"/>
        <v>69588772.780000001</v>
      </c>
      <c r="H8" s="18">
        <f t="shared" ca="1" si="0"/>
        <v>0</v>
      </c>
      <c r="I8" s="19">
        <f t="shared" ref="I8:I18" ca="1" si="1">+SUM(D8:H8)</f>
        <v>74701562.659999996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999013.25</v>
      </c>
      <c r="E9" s="18">
        <f t="shared" ca="1" si="0"/>
        <v>1939200.4499999997</v>
      </c>
      <c r="F9" s="18">
        <f t="shared" ca="1" si="0"/>
        <v>5981776.8200000003</v>
      </c>
      <c r="G9" s="18">
        <f t="shared" ca="1" si="0"/>
        <v>120093355.19</v>
      </c>
      <c r="H9" s="18">
        <f t="shared" ca="1" si="0"/>
        <v>0</v>
      </c>
      <c r="I9" s="19">
        <f t="shared" ca="1" si="1"/>
        <v>129013345.70999999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9574673.2299999893</v>
      </c>
      <c r="E10" s="18">
        <f t="shared" ca="1" si="0"/>
        <v>13489956.2900002</v>
      </c>
      <c r="F10" s="18">
        <f t="shared" ca="1" si="0"/>
        <v>9303561.8800000008</v>
      </c>
      <c r="G10" s="18">
        <f t="shared" ca="1" si="0"/>
        <v>288302120.20975399</v>
      </c>
      <c r="H10" s="18">
        <f t="shared" ca="1" si="0"/>
        <v>0</v>
      </c>
      <c r="I10" s="19">
        <f t="shared" ca="1" si="1"/>
        <v>320670311.6097542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8">
        <f t="shared" ca="1" si="0"/>
        <v>14672048.613600001</v>
      </c>
      <c r="H11" s="18">
        <f t="shared" ca="1" si="0"/>
        <v>0</v>
      </c>
      <c r="I11" s="19">
        <f t="shared" ca="1" si="1"/>
        <v>14672048.613600001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9">
        <f t="shared" ca="1" si="1"/>
        <v>0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20138964.34</v>
      </c>
      <c r="H13" s="18">
        <f t="shared" ca="1" si="0"/>
        <v>0</v>
      </c>
      <c r="I13" s="19">
        <f t="shared" ca="1" si="1"/>
        <v>20138964.34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162907.76</v>
      </c>
      <c r="E14" s="18">
        <f t="shared" ca="1" si="0"/>
        <v>20000</v>
      </c>
      <c r="F14" s="18">
        <f t="shared" ca="1" si="0"/>
        <v>0</v>
      </c>
      <c r="G14" s="18">
        <f t="shared" ca="1" si="0"/>
        <v>122102881.95999999</v>
      </c>
      <c r="H14" s="18">
        <f t="shared" ca="1" si="0"/>
        <v>0</v>
      </c>
      <c r="I14" s="19">
        <f t="shared" ca="1" si="1"/>
        <v>122285789.72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5660174.0454790574</v>
      </c>
      <c r="H15" s="18">
        <f t="shared" ca="1" si="0"/>
        <v>13957904.7142857</v>
      </c>
      <c r="I15" s="19">
        <f t="shared" ca="1" si="1"/>
        <v>19618078.759764757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9">
        <f t="shared" ca="1" si="1"/>
        <v>0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3448986</v>
      </c>
      <c r="H17" s="18">
        <f t="shared" ca="1" si="0"/>
        <v>0</v>
      </c>
      <c r="I17" s="19">
        <f t="shared" ca="1" si="1"/>
        <v>3448986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-13223.6</v>
      </c>
      <c r="G18" s="18">
        <f t="shared" ca="1" si="0"/>
        <v>6758375.5999999996</v>
      </c>
      <c r="H18" s="18">
        <f t="shared" ca="1" si="0"/>
        <v>0</v>
      </c>
      <c r="I18" s="19">
        <f t="shared" ca="1" si="1"/>
        <v>6745152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9">
        <f t="shared" ref="I19:I24" ca="1" si="2">+SUM(D19:H19)</f>
        <v>0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57413.25</v>
      </c>
      <c r="F20" s="18">
        <f t="shared" ca="1" si="0"/>
        <v>-1267.76</v>
      </c>
      <c r="G20" s="18">
        <f t="shared" ca="1" si="0"/>
        <v>149528354.13999996</v>
      </c>
      <c r="H20" s="18">
        <f t="shared" ca="1" si="0"/>
        <v>15.72</v>
      </c>
      <c r="I20" s="19">
        <f t="shared" ca="1" si="2"/>
        <v>149584515.34999996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786962</v>
      </c>
      <c r="G21" s="18">
        <f t="shared" ca="1" si="0"/>
        <v>3531852.58</v>
      </c>
      <c r="H21" s="18">
        <f t="shared" ca="1" si="0"/>
        <v>0</v>
      </c>
      <c r="I21" s="19">
        <f t="shared" ca="1" si="2"/>
        <v>4318814.58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-7343.18</v>
      </c>
      <c r="E22" s="18">
        <f t="shared" ca="1" si="0"/>
        <v>137264.54999999999</v>
      </c>
      <c r="F22" s="18">
        <f t="shared" ca="1" si="0"/>
        <v>16822339.460000001</v>
      </c>
      <c r="G22" s="18">
        <f t="shared" ca="1" si="0"/>
        <v>833451267.75</v>
      </c>
      <c r="H22" s="18">
        <f t="shared" ca="1" si="0"/>
        <v>0</v>
      </c>
      <c r="I22" s="19">
        <f t="shared" ca="1" si="2"/>
        <v>850403528.58000004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H38" ca="1" si="3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3"/>
        <v>2119519.6</v>
      </c>
      <c r="F23" s="18">
        <f t="shared" ca="1" si="3"/>
        <v>0</v>
      </c>
      <c r="G23" s="18">
        <f t="shared" ca="1" si="3"/>
        <v>12831391</v>
      </c>
      <c r="H23" s="18">
        <f t="shared" ca="1" si="3"/>
        <v>-1055.01</v>
      </c>
      <c r="I23" s="19">
        <f t="shared" ca="1" si="2"/>
        <v>14949855.59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3"/>
        <v>37028.51</v>
      </c>
      <c r="E24" s="18">
        <f t="shared" ca="1" si="3"/>
        <v>0</v>
      </c>
      <c r="F24" s="18">
        <f t="shared" ca="1" si="3"/>
        <v>0</v>
      </c>
      <c r="G24" s="18">
        <f t="shared" ca="1" si="3"/>
        <v>22668709.6299995</v>
      </c>
      <c r="H24" s="18">
        <f t="shared" ca="1" si="3"/>
        <v>0</v>
      </c>
      <c r="I24" s="19">
        <f t="shared" ca="1" si="2"/>
        <v>22705738.139999501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3"/>
        <v>0</v>
      </c>
      <c r="E25" s="18">
        <f t="shared" ca="1" si="3"/>
        <v>0</v>
      </c>
      <c r="F25" s="18">
        <f t="shared" ca="1" si="3"/>
        <v>0</v>
      </c>
      <c r="G25" s="18">
        <f t="shared" ca="1" si="3"/>
        <v>10126619.160000002</v>
      </c>
      <c r="H25" s="18">
        <f t="shared" ca="1" si="3"/>
        <v>0</v>
      </c>
      <c r="I25" s="19">
        <f t="shared" ref="I25:I36" ca="1" si="4">+SUM(D25:H25)</f>
        <v>10126619.160000002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3"/>
        <v>0</v>
      </c>
      <c r="E26" s="18">
        <f t="shared" ca="1" si="3"/>
        <v>0</v>
      </c>
      <c r="F26" s="18">
        <f t="shared" ca="1" si="3"/>
        <v>0</v>
      </c>
      <c r="G26" s="18">
        <f t="shared" ca="1" si="3"/>
        <v>38346709.93</v>
      </c>
      <c r="H26" s="18">
        <f t="shared" ca="1" si="3"/>
        <v>0</v>
      </c>
      <c r="I26" s="19">
        <f t="shared" ca="1" si="4"/>
        <v>38346709.93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3"/>
        <v>0</v>
      </c>
      <c r="E27" s="18">
        <f t="shared" ca="1" si="3"/>
        <v>0</v>
      </c>
      <c r="F27" s="18">
        <f t="shared" ca="1" si="3"/>
        <v>0</v>
      </c>
      <c r="G27" s="18">
        <f t="shared" ca="1" si="3"/>
        <v>310386468.86000001</v>
      </c>
      <c r="H27" s="18">
        <f t="shared" ca="1" si="3"/>
        <v>475</v>
      </c>
      <c r="I27" s="19">
        <f t="shared" ca="1" si="4"/>
        <v>310386943.86000001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3"/>
        <v>0</v>
      </c>
      <c r="E28" s="18">
        <f t="shared" ca="1" si="3"/>
        <v>0</v>
      </c>
      <c r="F28" s="18">
        <f t="shared" ca="1" si="3"/>
        <v>0</v>
      </c>
      <c r="G28" s="18">
        <f t="shared" ca="1" si="3"/>
        <v>106990.76</v>
      </c>
      <c r="H28" s="18">
        <f t="shared" ca="1" si="3"/>
        <v>0</v>
      </c>
      <c r="I28" s="19">
        <f t="shared" ca="1" si="4"/>
        <v>106990.76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3"/>
        <v>298024.66000000003</v>
      </c>
      <c r="E29" s="18">
        <f t="shared" ca="1" si="3"/>
        <v>94278.51</v>
      </c>
      <c r="F29" s="18">
        <f t="shared" ca="1" si="3"/>
        <v>1733490.5813</v>
      </c>
      <c r="G29" s="18">
        <f t="shared" ca="1" si="3"/>
        <v>15269756.507999998</v>
      </c>
      <c r="H29" s="18">
        <f t="shared" ca="1" si="3"/>
        <v>0</v>
      </c>
      <c r="I29" s="19">
        <f t="shared" ca="1" si="4"/>
        <v>17395550.259299997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3"/>
        <v>0</v>
      </c>
      <c r="E30" s="18">
        <f t="shared" ca="1" si="3"/>
        <v>0</v>
      </c>
      <c r="F30" s="18">
        <f t="shared" ca="1" si="3"/>
        <v>0</v>
      </c>
      <c r="G30" s="18">
        <f t="shared" ca="1" si="3"/>
        <v>58888096.329997465</v>
      </c>
      <c r="H30" s="18">
        <f t="shared" ca="1" si="3"/>
        <v>0</v>
      </c>
      <c r="I30" s="19">
        <f t="shared" ca="1" si="4"/>
        <v>58888096.329997465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3"/>
        <v>0</v>
      </c>
      <c r="E31" s="18">
        <f t="shared" ca="1" si="3"/>
        <v>928309.39</v>
      </c>
      <c r="F31" s="18">
        <f t="shared" ca="1" si="3"/>
        <v>0</v>
      </c>
      <c r="G31" s="18">
        <f t="shared" ca="1" si="3"/>
        <v>17827344.269999996</v>
      </c>
      <c r="H31" s="18">
        <f t="shared" ca="1" si="3"/>
        <v>0</v>
      </c>
      <c r="I31" s="19">
        <f t="shared" ca="1" si="4"/>
        <v>18755653.659999996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3"/>
        <v>5313695.8999999994</v>
      </c>
      <c r="E32" s="18">
        <f t="shared" ca="1" si="3"/>
        <v>2852990.5800000005</v>
      </c>
      <c r="F32" s="18">
        <f t="shared" ca="1" si="3"/>
        <v>819150.14</v>
      </c>
      <c r="G32" s="18">
        <f t="shared" ca="1" si="3"/>
        <v>47450014.609988421</v>
      </c>
      <c r="H32" s="18">
        <f t="shared" ca="1" si="3"/>
        <v>0</v>
      </c>
      <c r="I32" s="19">
        <f t="shared" ca="1" si="4"/>
        <v>56435851.229988426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3"/>
        <v>0</v>
      </c>
      <c r="E33" s="18">
        <f t="shared" ca="1" si="3"/>
        <v>0</v>
      </c>
      <c r="F33" s="18">
        <f t="shared" ca="1" si="3"/>
        <v>0</v>
      </c>
      <c r="G33" s="18">
        <f t="shared" ca="1" si="3"/>
        <v>2430837.9300003685</v>
      </c>
      <c r="H33" s="18">
        <f t="shared" ca="1" si="3"/>
        <v>0</v>
      </c>
      <c r="I33" s="19">
        <f t="shared" ca="1" si="4"/>
        <v>2430837.9300003685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3"/>
        <v>0</v>
      </c>
      <c r="E34" s="18">
        <f t="shared" ca="1" si="3"/>
        <v>0</v>
      </c>
      <c r="F34" s="18">
        <f t="shared" ca="1" si="3"/>
        <v>0</v>
      </c>
      <c r="G34" s="18">
        <f t="shared" ca="1" si="3"/>
        <v>34588348.799999997</v>
      </c>
      <c r="H34" s="18">
        <f t="shared" ca="1" si="3"/>
        <v>0</v>
      </c>
      <c r="I34" s="19">
        <f t="shared" ca="1" si="4"/>
        <v>34588348.799999997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3"/>
        <v>28903467.919999998</v>
      </c>
      <c r="E35" s="18">
        <f t="shared" ca="1" si="3"/>
        <v>3020018.65</v>
      </c>
      <c r="F35" s="18">
        <f t="shared" ca="1" si="3"/>
        <v>0</v>
      </c>
      <c r="G35" s="18">
        <f t="shared" ca="1" si="3"/>
        <v>63446656.860000007</v>
      </c>
      <c r="H35" s="18">
        <f t="shared" ca="1" si="3"/>
        <v>0</v>
      </c>
      <c r="I35" s="19">
        <f t="shared" ca="1" si="4"/>
        <v>95370143.430000007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3"/>
        <v>0</v>
      </c>
      <c r="E36" s="18">
        <f t="shared" ca="1" si="3"/>
        <v>0</v>
      </c>
      <c r="F36" s="18">
        <f t="shared" ca="1" si="3"/>
        <v>0</v>
      </c>
      <c r="G36" s="18">
        <f t="shared" ca="1" si="3"/>
        <v>0</v>
      </c>
      <c r="H36" s="18">
        <f t="shared" ca="1" si="3"/>
        <v>0</v>
      </c>
      <c r="I36" s="19">
        <f t="shared" ca="1" si="4"/>
        <v>0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3"/>
        <v>0</v>
      </c>
      <c r="E37" s="18">
        <f t="shared" ca="1" si="3"/>
        <v>7650</v>
      </c>
      <c r="F37" s="18">
        <f t="shared" ca="1" si="3"/>
        <v>0</v>
      </c>
      <c r="G37" s="18">
        <f t="shared" ca="1" si="3"/>
        <v>69238449.25</v>
      </c>
      <c r="H37" s="18">
        <f t="shared" ca="1" si="3"/>
        <v>-37124.71</v>
      </c>
      <c r="I37" s="19">
        <f t="shared" ref="I37:I46" ca="1" si="5">+SUM(D37:H37)</f>
        <v>69208974.540000007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3"/>
        <v>0</v>
      </c>
      <c r="E38" s="18">
        <f t="shared" ca="1" si="3"/>
        <v>0</v>
      </c>
      <c r="F38" s="18">
        <f t="shared" ca="1" si="3"/>
        <v>0</v>
      </c>
      <c r="G38" s="18">
        <f t="shared" ca="1" si="3"/>
        <v>162469096.66999999</v>
      </c>
      <c r="H38" s="18">
        <f t="shared" ca="1" si="3"/>
        <v>0</v>
      </c>
      <c r="I38" s="19">
        <f t="shared" ca="1" si="5"/>
        <v>162469096.66999999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H54" ca="1" si="6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0</v>
      </c>
      <c r="E39" s="18">
        <f t="shared" ca="1" si="6"/>
        <v>0</v>
      </c>
      <c r="F39" s="18">
        <f t="shared" ca="1" si="6"/>
        <v>0</v>
      </c>
      <c r="G39" s="18">
        <f t="shared" ca="1" si="6"/>
        <v>8336851.9100000001</v>
      </c>
      <c r="H39" s="18">
        <f t="shared" ca="1" si="6"/>
        <v>0</v>
      </c>
      <c r="I39" s="19">
        <f t="shared" ca="1" si="5"/>
        <v>8336851.9100000001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6"/>
        <v>0</v>
      </c>
      <c r="E40" s="18">
        <f t="shared" ca="1" si="6"/>
        <v>7680423.29</v>
      </c>
      <c r="F40" s="18">
        <f t="shared" ca="1" si="6"/>
        <v>0</v>
      </c>
      <c r="G40" s="18">
        <f t="shared" ca="1" si="6"/>
        <v>2923005.34</v>
      </c>
      <c r="H40" s="18">
        <f t="shared" ca="1" si="6"/>
        <v>0</v>
      </c>
      <c r="I40" s="19">
        <f t="shared" ca="1" si="5"/>
        <v>10603428.629999999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6"/>
        <v>0</v>
      </c>
      <c r="E41" s="18">
        <f t="shared" ca="1" si="6"/>
        <v>0</v>
      </c>
      <c r="F41" s="18">
        <f t="shared" ca="1" si="6"/>
        <v>0</v>
      </c>
      <c r="G41" s="18">
        <f t="shared" ca="1" si="6"/>
        <v>0</v>
      </c>
      <c r="H41" s="18">
        <f t="shared" ca="1" si="6"/>
        <v>0</v>
      </c>
      <c r="I41" s="19">
        <f t="shared" ca="1" si="5"/>
        <v>0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6"/>
        <v>0</v>
      </c>
      <c r="E42" s="18">
        <f t="shared" ca="1" si="6"/>
        <v>0</v>
      </c>
      <c r="F42" s="18">
        <f t="shared" ca="1" si="6"/>
        <v>0</v>
      </c>
      <c r="G42" s="18">
        <f t="shared" ca="1" si="6"/>
        <v>117215035.15999947</v>
      </c>
      <c r="H42" s="18">
        <f t="shared" ca="1" si="6"/>
        <v>0</v>
      </c>
      <c r="I42" s="19">
        <f t="shared" ca="1" si="5"/>
        <v>117215035.15999947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6"/>
        <v>0</v>
      </c>
      <c r="E43" s="18">
        <f t="shared" ca="1" si="6"/>
        <v>0</v>
      </c>
      <c r="F43" s="18">
        <f t="shared" ca="1" si="6"/>
        <v>0</v>
      </c>
      <c r="G43" s="18">
        <f t="shared" ca="1" si="6"/>
        <v>6123675.9300001655</v>
      </c>
      <c r="H43" s="18">
        <f t="shared" ca="1" si="6"/>
        <v>0</v>
      </c>
      <c r="I43" s="19">
        <f t="shared" ca="1" si="5"/>
        <v>6123675.9300001655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6"/>
        <v>0</v>
      </c>
      <c r="E44" s="18">
        <f t="shared" ca="1" si="6"/>
        <v>0</v>
      </c>
      <c r="F44" s="18">
        <f t="shared" ca="1" si="6"/>
        <v>0</v>
      </c>
      <c r="G44" s="18">
        <f t="shared" ca="1" si="6"/>
        <v>0</v>
      </c>
      <c r="H44" s="18">
        <f t="shared" ca="1" si="6"/>
        <v>0</v>
      </c>
      <c r="I44" s="19">
        <f t="shared" ca="1" si="5"/>
        <v>0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6"/>
        <v>0</v>
      </c>
      <c r="E45" s="18">
        <f t="shared" ca="1" si="6"/>
        <v>42434.899999999994</v>
      </c>
      <c r="F45" s="18">
        <f t="shared" ca="1" si="6"/>
        <v>4736693.96</v>
      </c>
      <c r="G45" s="18">
        <f t="shared" ca="1" si="6"/>
        <v>2057484.8399999999</v>
      </c>
      <c r="H45" s="18">
        <f t="shared" ca="1" si="6"/>
        <v>0</v>
      </c>
      <c r="I45" s="19">
        <f t="shared" ca="1" si="5"/>
        <v>6836613.7000000002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6"/>
        <v>0</v>
      </c>
      <c r="E46" s="18">
        <f t="shared" ca="1" si="6"/>
        <v>0</v>
      </c>
      <c r="F46" s="18">
        <f t="shared" ca="1" si="6"/>
        <v>0</v>
      </c>
      <c r="G46" s="18">
        <f t="shared" ca="1" si="6"/>
        <v>359195.95999999985</v>
      </c>
      <c r="H46" s="18">
        <f t="shared" ca="1" si="6"/>
        <v>0</v>
      </c>
      <c r="I46" s="19">
        <f t="shared" ca="1" si="5"/>
        <v>359195.95999999985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6"/>
        <v>0</v>
      </c>
      <c r="E47" s="18">
        <f t="shared" ca="1" si="6"/>
        <v>0</v>
      </c>
      <c r="F47" s="18">
        <f t="shared" ca="1" si="6"/>
        <v>0</v>
      </c>
      <c r="G47" s="18">
        <f t="shared" ca="1" si="6"/>
        <v>46196819.219999999</v>
      </c>
      <c r="H47" s="18">
        <f t="shared" ca="1" si="6"/>
        <v>0</v>
      </c>
      <c r="I47" s="19">
        <f t="shared" ref="I47:I60" ca="1" si="7">+SUM(D47:H47)</f>
        <v>46196819.219999999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6"/>
        <v>0</v>
      </c>
      <c r="E48" s="18">
        <f t="shared" ca="1" si="6"/>
        <v>0</v>
      </c>
      <c r="F48" s="18">
        <f t="shared" ca="1" si="6"/>
        <v>0</v>
      </c>
      <c r="G48" s="18">
        <f t="shared" ca="1" si="6"/>
        <v>0</v>
      </c>
      <c r="H48" s="18">
        <f t="shared" ca="1" si="6"/>
        <v>0</v>
      </c>
      <c r="I48" s="19">
        <f t="shared" ca="1" si="7"/>
        <v>0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6"/>
        <v>0</v>
      </c>
      <c r="E49" s="18">
        <f t="shared" ca="1" si="6"/>
        <v>0</v>
      </c>
      <c r="F49" s="18">
        <f t="shared" ca="1" si="6"/>
        <v>0</v>
      </c>
      <c r="G49" s="18">
        <f t="shared" ca="1" si="6"/>
        <v>3983448.57</v>
      </c>
      <c r="H49" s="18">
        <f t="shared" ca="1" si="6"/>
        <v>0</v>
      </c>
      <c r="I49" s="19">
        <f t="shared" ca="1" si="7"/>
        <v>3983448.57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6"/>
        <v>0</v>
      </c>
      <c r="E50" s="18">
        <f t="shared" ca="1" si="6"/>
        <v>0</v>
      </c>
      <c r="F50" s="18">
        <f t="shared" ca="1" si="6"/>
        <v>0</v>
      </c>
      <c r="G50" s="18">
        <f t="shared" ca="1" si="6"/>
        <v>22806640.080000028</v>
      </c>
      <c r="H50" s="18">
        <f t="shared" ca="1" si="6"/>
        <v>0</v>
      </c>
      <c r="I50" s="19">
        <f t="shared" ca="1" si="7"/>
        <v>22806640.080000028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6"/>
        <v>0</v>
      </c>
      <c r="E51" s="18">
        <f t="shared" ca="1" si="6"/>
        <v>0</v>
      </c>
      <c r="F51" s="18">
        <f t="shared" ca="1" si="6"/>
        <v>0</v>
      </c>
      <c r="G51" s="18">
        <f t="shared" ca="1" si="6"/>
        <v>6110493.1600000001</v>
      </c>
      <c r="H51" s="18">
        <f t="shared" ca="1" si="6"/>
        <v>10835.73</v>
      </c>
      <c r="I51" s="19">
        <f t="shared" ca="1" si="7"/>
        <v>6121328.8900000006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6"/>
        <v>0</v>
      </c>
      <c r="E52" s="18">
        <f t="shared" ca="1" si="6"/>
        <v>0</v>
      </c>
      <c r="F52" s="18">
        <f t="shared" ca="1" si="6"/>
        <v>0</v>
      </c>
      <c r="G52" s="18">
        <f t="shared" ca="1" si="6"/>
        <v>30117567.050000001</v>
      </c>
      <c r="H52" s="18">
        <f t="shared" ca="1" si="6"/>
        <v>0</v>
      </c>
      <c r="I52" s="19">
        <f t="shared" ref="I52" ca="1" si="8">+SUM(D52:H52)</f>
        <v>30117567.050000001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6"/>
        <v>0</v>
      </c>
      <c r="E53" s="18">
        <f t="shared" ca="1" si="6"/>
        <v>0</v>
      </c>
      <c r="F53" s="18">
        <f t="shared" ca="1" si="6"/>
        <v>0</v>
      </c>
      <c r="G53" s="18">
        <f t="shared" ca="1" si="6"/>
        <v>8367220.7800000003</v>
      </c>
      <c r="H53" s="18">
        <f t="shared" ca="1" si="6"/>
        <v>2050891.76</v>
      </c>
      <c r="I53" s="19">
        <f t="shared" ref="I53:I55" ca="1" si="9">+SUM(D53:H53)</f>
        <v>10418112.540000001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6"/>
        <v>-31244.57</v>
      </c>
      <c r="E54" s="18">
        <f t="shared" ca="1" si="6"/>
        <v>0</v>
      </c>
      <c r="F54" s="18">
        <f t="shared" ca="1" si="6"/>
        <v>0</v>
      </c>
      <c r="G54" s="18">
        <f t="shared" ca="1" si="6"/>
        <v>0</v>
      </c>
      <c r="H54" s="18">
        <f t="shared" ca="1" si="6"/>
        <v>0</v>
      </c>
      <c r="I54" s="19">
        <f t="shared" ca="1" si="9"/>
        <v>-31244.57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H70" ca="1" si="10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10"/>
        <v>0</v>
      </c>
      <c r="F55" s="18">
        <f t="shared" ca="1" si="10"/>
        <v>0</v>
      </c>
      <c r="G55" s="18">
        <f t="shared" ca="1" si="10"/>
        <v>0</v>
      </c>
      <c r="H55" s="18">
        <f t="shared" ca="1" si="10"/>
        <v>0</v>
      </c>
      <c r="I55" s="19">
        <f t="shared" ca="1" si="9"/>
        <v>0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10"/>
        <v>0</v>
      </c>
      <c r="E56" s="18">
        <f t="shared" ca="1" si="10"/>
        <v>0</v>
      </c>
      <c r="F56" s="18">
        <f t="shared" ca="1" si="10"/>
        <v>0</v>
      </c>
      <c r="G56" s="18">
        <f t="shared" ca="1" si="10"/>
        <v>0</v>
      </c>
      <c r="H56" s="18">
        <f t="shared" ca="1" si="10"/>
        <v>0</v>
      </c>
      <c r="I56" s="19">
        <f t="shared" ca="1" si="7"/>
        <v>0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10"/>
        <v>0</v>
      </c>
      <c r="E57" s="18">
        <f t="shared" ca="1" si="10"/>
        <v>0</v>
      </c>
      <c r="F57" s="18">
        <f t="shared" ca="1" si="10"/>
        <v>0</v>
      </c>
      <c r="G57" s="18">
        <f t="shared" ca="1" si="10"/>
        <v>1217842.5999999642</v>
      </c>
      <c r="H57" s="18">
        <f t="shared" ca="1" si="10"/>
        <v>0</v>
      </c>
      <c r="I57" s="19">
        <f t="shared" ca="1" si="7"/>
        <v>1217842.5999999642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10"/>
        <v>0</v>
      </c>
      <c r="E58" s="18">
        <f t="shared" ca="1" si="10"/>
        <v>0</v>
      </c>
      <c r="F58" s="18">
        <f t="shared" ca="1" si="10"/>
        <v>0</v>
      </c>
      <c r="G58" s="18">
        <f t="shared" ca="1" si="10"/>
        <v>154598.32</v>
      </c>
      <c r="H58" s="18">
        <f t="shared" ca="1" si="10"/>
        <v>0</v>
      </c>
      <c r="I58" s="19">
        <f t="shared" ca="1" si="7"/>
        <v>154598.32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10"/>
        <v>0</v>
      </c>
      <c r="E59" s="18">
        <f t="shared" ca="1" si="10"/>
        <v>0</v>
      </c>
      <c r="F59" s="18">
        <f t="shared" ca="1" si="10"/>
        <v>0</v>
      </c>
      <c r="G59" s="18">
        <f t="shared" ca="1" si="10"/>
        <v>133767.09</v>
      </c>
      <c r="H59" s="18">
        <f t="shared" ca="1" si="10"/>
        <v>0</v>
      </c>
      <c r="I59" s="19">
        <f t="shared" ca="1" si="7"/>
        <v>133767.09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10"/>
        <v>0</v>
      </c>
      <c r="E60" s="18">
        <f t="shared" ca="1" si="10"/>
        <v>0</v>
      </c>
      <c r="F60" s="18">
        <f t="shared" ca="1" si="10"/>
        <v>0</v>
      </c>
      <c r="G60" s="18">
        <f t="shared" ca="1" si="10"/>
        <v>188849.22000000003</v>
      </c>
      <c r="H60" s="18">
        <f t="shared" ca="1" si="10"/>
        <v>34907.42</v>
      </c>
      <c r="I60" s="19">
        <f t="shared" ca="1" si="7"/>
        <v>223756.64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10"/>
        <v>0</v>
      </c>
      <c r="E61" s="18">
        <f t="shared" ca="1" si="10"/>
        <v>0</v>
      </c>
      <c r="F61" s="18">
        <f t="shared" ca="1" si="10"/>
        <v>0</v>
      </c>
      <c r="G61" s="18">
        <f t="shared" ca="1" si="10"/>
        <v>0</v>
      </c>
      <c r="H61" s="18">
        <f t="shared" ca="1" si="10"/>
        <v>0</v>
      </c>
      <c r="I61" s="19">
        <f t="shared" ref="I61" ca="1" si="11">+SUM(D61:H61)</f>
        <v>0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10"/>
        <v>0</v>
      </c>
      <c r="E62" s="18">
        <f t="shared" ca="1" si="10"/>
        <v>0</v>
      </c>
      <c r="F62" s="18">
        <f t="shared" ca="1" si="10"/>
        <v>0</v>
      </c>
      <c r="G62" s="18">
        <f t="shared" ca="1" si="10"/>
        <v>0</v>
      </c>
      <c r="H62" s="18">
        <f t="shared" ca="1" si="10"/>
        <v>0</v>
      </c>
      <c r="I62" s="19">
        <f t="shared" ref="I62:I76" ca="1" si="12">+SUM(D62:H62)</f>
        <v>0</v>
      </c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10"/>
        <v>0</v>
      </c>
      <c r="E63" s="18">
        <f t="shared" ca="1" si="10"/>
        <v>0</v>
      </c>
      <c r="F63" s="18">
        <f t="shared" ca="1" si="10"/>
        <v>0</v>
      </c>
      <c r="G63" s="18">
        <f t="shared" ca="1" si="10"/>
        <v>97418.76</v>
      </c>
      <c r="H63" s="18">
        <f t="shared" ca="1" si="10"/>
        <v>0</v>
      </c>
      <c r="I63" s="19">
        <f t="shared" ca="1" si="12"/>
        <v>97418.76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10"/>
        <v>0</v>
      </c>
      <c r="E64" s="18">
        <f t="shared" ca="1" si="10"/>
        <v>0</v>
      </c>
      <c r="F64" s="18">
        <f t="shared" ca="1" si="10"/>
        <v>0</v>
      </c>
      <c r="G64" s="18">
        <f t="shared" ca="1" si="10"/>
        <v>13638.600000000002</v>
      </c>
      <c r="H64" s="18">
        <f t="shared" ca="1" si="10"/>
        <v>0</v>
      </c>
      <c r="I64" s="19">
        <f t="shared" ca="1" si="12"/>
        <v>13638.600000000002</v>
      </c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10"/>
        <v>0</v>
      </c>
      <c r="E65" s="18">
        <f t="shared" ca="1" si="10"/>
        <v>0</v>
      </c>
      <c r="F65" s="18">
        <f t="shared" ca="1" si="10"/>
        <v>0</v>
      </c>
      <c r="G65" s="18">
        <f t="shared" ca="1" si="10"/>
        <v>626740.1800000004</v>
      </c>
      <c r="H65" s="18">
        <f t="shared" ca="1" si="10"/>
        <v>0</v>
      </c>
      <c r="I65" s="19">
        <f t="shared" ca="1" si="12"/>
        <v>626740.1800000004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10"/>
        <v>0</v>
      </c>
      <c r="E66" s="18">
        <f t="shared" ca="1" si="10"/>
        <v>0</v>
      </c>
      <c r="F66" s="18">
        <f t="shared" ca="1" si="10"/>
        <v>0</v>
      </c>
      <c r="G66" s="18">
        <f t="shared" ca="1" si="10"/>
        <v>14125901.070005599</v>
      </c>
      <c r="H66" s="18">
        <f t="shared" ca="1" si="10"/>
        <v>0</v>
      </c>
      <c r="I66" s="19">
        <f t="shared" ca="1" si="12"/>
        <v>14125901.070005599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10"/>
        <v>0</v>
      </c>
      <c r="E67" s="18">
        <f t="shared" ca="1" si="10"/>
        <v>0</v>
      </c>
      <c r="F67" s="18">
        <f t="shared" ca="1" si="10"/>
        <v>0</v>
      </c>
      <c r="G67" s="18">
        <f t="shared" ca="1" si="10"/>
        <v>62921068.450000003</v>
      </c>
      <c r="H67" s="18">
        <f t="shared" ca="1" si="10"/>
        <v>0</v>
      </c>
      <c r="I67" s="19">
        <f t="shared" ca="1" si="12"/>
        <v>62921068.450000003</v>
      </c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10"/>
        <v>0</v>
      </c>
      <c r="E68" s="18">
        <f t="shared" ca="1" si="10"/>
        <v>0</v>
      </c>
      <c r="F68" s="18">
        <f t="shared" ca="1" si="10"/>
        <v>0</v>
      </c>
      <c r="G68" s="18">
        <f t="shared" ca="1" si="10"/>
        <v>1791872.43</v>
      </c>
      <c r="H68" s="18">
        <f t="shared" ca="1" si="10"/>
        <v>0</v>
      </c>
      <c r="I68" s="19">
        <f t="shared" ca="1" si="12"/>
        <v>1791872.43</v>
      </c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10"/>
        <v>0</v>
      </c>
      <c r="E69" s="18">
        <f t="shared" ca="1" si="10"/>
        <v>0</v>
      </c>
      <c r="F69" s="18">
        <f t="shared" ca="1" si="10"/>
        <v>0</v>
      </c>
      <c r="G69" s="18">
        <f t="shared" ca="1" si="10"/>
        <v>23804732.350000001</v>
      </c>
      <c r="H69" s="18">
        <f t="shared" ca="1" si="10"/>
        <v>0</v>
      </c>
      <c r="I69" s="19">
        <f t="shared" ca="1" si="12"/>
        <v>23804732.350000001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10"/>
        <v>0</v>
      </c>
      <c r="E70" s="18">
        <f t="shared" ca="1" si="10"/>
        <v>0</v>
      </c>
      <c r="F70" s="18">
        <f t="shared" ca="1" si="10"/>
        <v>0</v>
      </c>
      <c r="G70" s="18">
        <f t="shared" ca="1" si="10"/>
        <v>18664120.600000042</v>
      </c>
      <c r="H70" s="18">
        <f t="shared" ca="1" si="10"/>
        <v>8302493.2700000005</v>
      </c>
      <c r="I70" s="19">
        <f t="shared" ca="1" si="12"/>
        <v>26966613.870000042</v>
      </c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H76" ca="1" si="13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3"/>
        <v>0</v>
      </c>
      <c r="F71" s="18">
        <f t="shared" ca="1" si="13"/>
        <v>0</v>
      </c>
      <c r="G71" s="18">
        <f t="shared" ca="1" si="13"/>
        <v>46905279.136179984</v>
      </c>
      <c r="H71" s="18">
        <f t="shared" ca="1" si="13"/>
        <v>0</v>
      </c>
      <c r="I71" s="19">
        <f t="shared" ca="1" si="12"/>
        <v>46905279.136179984</v>
      </c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3"/>
        <v>0</v>
      </c>
      <c r="E72" s="18">
        <f t="shared" ca="1" si="13"/>
        <v>0</v>
      </c>
      <c r="F72" s="18">
        <f t="shared" ca="1" si="13"/>
        <v>0</v>
      </c>
      <c r="G72" s="18">
        <f t="shared" ca="1" si="13"/>
        <v>450.69</v>
      </c>
      <c r="H72" s="18">
        <f t="shared" ca="1" si="13"/>
        <v>0</v>
      </c>
      <c r="I72" s="19">
        <f t="shared" ca="1" si="12"/>
        <v>450.69</v>
      </c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3"/>
        <v>0</v>
      </c>
      <c r="E73" s="18">
        <f t="shared" ca="1" si="13"/>
        <v>0</v>
      </c>
      <c r="F73" s="18">
        <f t="shared" ca="1" si="13"/>
        <v>0</v>
      </c>
      <c r="G73" s="18">
        <f t="shared" ca="1" si="13"/>
        <v>316757.08</v>
      </c>
      <c r="H73" s="18">
        <f t="shared" ca="1" si="13"/>
        <v>0</v>
      </c>
      <c r="I73" s="19">
        <f t="shared" ca="1" si="12"/>
        <v>316757.08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3"/>
        <v>0</v>
      </c>
      <c r="E74" s="18">
        <f t="shared" ca="1" si="13"/>
        <v>0</v>
      </c>
      <c r="F74" s="18">
        <f t="shared" ca="1" si="13"/>
        <v>0</v>
      </c>
      <c r="G74" s="18">
        <f t="shared" ca="1" si="13"/>
        <v>3105210.229999973</v>
      </c>
      <c r="H74" s="18">
        <f t="shared" ca="1" si="13"/>
        <v>26618982.770000022</v>
      </c>
      <c r="I74" s="19">
        <f t="shared" ca="1" si="12"/>
        <v>29724192.999999996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3"/>
        <v>0</v>
      </c>
      <c r="E75" s="18">
        <f t="shared" ca="1" si="13"/>
        <v>0</v>
      </c>
      <c r="F75" s="18">
        <f t="shared" ca="1" si="13"/>
        <v>0</v>
      </c>
      <c r="G75" s="18">
        <f t="shared" ca="1" si="13"/>
        <v>193505069.64000198</v>
      </c>
      <c r="H75" s="18">
        <f t="shared" ca="1" si="13"/>
        <v>97483141.900000393</v>
      </c>
      <c r="I75" s="19">
        <f t="shared" ca="1" si="12"/>
        <v>290988211.54000235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3"/>
        <v>0</v>
      </c>
      <c r="E76" s="18">
        <f t="shared" ca="1" si="13"/>
        <v>0</v>
      </c>
      <c r="F76" s="18">
        <f t="shared" ca="1" si="13"/>
        <v>0</v>
      </c>
      <c r="G76" s="18">
        <f t="shared" ca="1" si="13"/>
        <v>508587.15000000305</v>
      </c>
      <c r="H76" s="18">
        <f t="shared" ca="1" si="13"/>
        <v>0</v>
      </c>
      <c r="I76" s="19">
        <f t="shared" ca="1" si="12"/>
        <v>508587.15000000305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I77" ca="1" si="14">SUMIF($C$7:$C$76,"HD",D$7:D$76)</f>
        <v>50315672.959999986</v>
      </c>
      <c r="E77" s="49">
        <f t="shared" ca="1" si="14"/>
        <v>32490058.990000203</v>
      </c>
      <c r="F77" s="49">
        <f t="shared" ca="1" si="14"/>
        <v>40169483.481300004</v>
      </c>
      <c r="G77" s="49">
        <f t="shared" ca="1" si="14"/>
        <v>2787408896.5468192</v>
      </c>
      <c r="H77" s="49">
        <f t="shared" ca="1" si="14"/>
        <v>15981943.2042857</v>
      </c>
      <c r="I77" s="49">
        <f t="shared" ca="1" si="14"/>
        <v>2926366055.182404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t="shared" ref="E78:I78" ca="1" si="15">SUMIF($C$7:$C$76,"H",E$7:E$76)+SUMIF($C$7:$C$76,"E",E$7:E$76)</f>
        <v>0</v>
      </c>
      <c r="F78" s="49">
        <f t="shared" ca="1" si="15"/>
        <v>0</v>
      </c>
      <c r="G78" s="49">
        <f t="shared" ca="1" si="15"/>
        <v>368081903.59618753</v>
      </c>
      <c r="H78" s="49">
        <f t="shared" ca="1" si="15"/>
        <v>132439525.36000042</v>
      </c>
      <c r="I78" s="49">
        <f t="shared" ca="1" si="15"/>
        <v>500521428.9561879</v>
      </c>
      <c r="J78" s="3"/>
      <c r="K78" s="3"/>
      <c r="L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I79" ca="1" si="16">D77+D78</f>
        <v>50315672.959999986</v>
      </c>
      <c r="E79" s="49">
        <f t="shared" ca="1" si="16"/>
        <v>32490058.990000203</v>
      </c>
      <c r="F79" s="49">
        <f t="shared" ca="1" si="16"/>
        <v>40169483.481300004</v>
      </c>
      <c r="G79" s="49">
        <f t="shared" ca="1" si="16"/>
        <v>3155490800.1430068</v>
      </c>
      <c r="H79" s="49">
        <f t="shared" ca="1" si="16"/>
        <v>148421468.56428611</v>
      </c>
      <c r="I79" s="49">
        <f t="shared" ca="1" si="16"/>
        <v>3426887484.1385918</v>
      </c>
      <c r="J79" s="3"/>
      <c r="K79" s="3"/>
      <c r="L79" s="3"/>
      <c r="M79" s="3"/>
      <c r="N79" s="3"/>
      <c r="O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55702D89-DCF4-4B63-B54B-6EB1295379A3}">
      <formula1>"Toplam,Direkt,Endirekt"</formula1>
    </dataValidation>
    <dataValidation type="list" allowBlank="1" showInputMessage="1" showErrorMessage="1" sqref="C2" xr:uid="{21A39BE0-E49E-4925-AC9C-7B4CC2AA525B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0C62-0E3E-484B-86FA-B6800A65DCCD}">
  <dimension ref="A1:IA85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328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784</v>
      </c>
      <c r="E5" s="78">
        <v>785</v>
      </c>
      <c r="F5" s="78">
        <v>904</v>
      </c>
      <c r="G5" s="78">
        <v>905</v>
      </c>
      <c r="H5" s="78">
        <v>906</v>
      </c>
      <c r="I5" s="78">
        <v>90601</v>
      </c>
      <c r="J5" s="78">
        <v>90602</v>
      </c>
      <c r="K5" s="78">
        <v>907</v>
      </c>
      <c r="L5" s="78">
        <v>90701</v>
      </c>
      <c r="M5" s="78">
        <v>90702</v>
      </c>
      <c r="N5" s="78">
        <v>786</v>
      </c>
      <c r="O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23</v>
      </c>
      <c r="K6" s="56" t="s">
        <v>24</v>
      </c>
      <c r="L6" s="56" t="s">
        <v>22</v>
      </c>
      <c r="M6" s="56" t="s">
        <v>23</v>
      </c>
      <c r="N6" s="56" t="s">
        <v>25</v>
      </c>
      <c r="O6" s="79" t="s">
        <v>329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N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9">
        <f ca="1">F7+G7+H7+K7</f>
        <v>0</v>
      </c>
      <c r="F7" s="18">
        <f t="shared" ca="1" si="0"/>
        <v>0</v>
      </c>
      <c r="G7" s="18">
        <f t="shared" ca="1" si="0"/>
        <v>0</v>
      </c>
      <c r="H7" s="19">
        <f ca="1">+I7+J7</f>
        <v>0</v>
      </c>
      <c r="I7" s="18">
        <f t="shared" ca="1" si="0"/>
        <v>0</v>
      </c>
      <c r="J7" s="18">
        <f t="shared" ca="1" si="0"/>
        <v>0</v>
      </c>
      <c r="K7" s="19">
        <f ca="1">+L7+M7</f>
        <v>0</v>
      </c>
      <c r="L7" s="18">
        <f t="shared" ca="1" si="0"/>
        <v>0</v>
      </c>
      <c r="M7" s="18">
        <f t="shared" ca="1" si="0"/>
        <v>0</v>
      </c>
      <c r="N7" s="18">
        <f t="shared" ca="1" si="0"/>
        <v>2898646.71</v>
      </c>
      <c r="O7" s="19">
        <f ca="1">+D7+E7+N7</f>
        <v>2898646.71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40550449.479999952</v>
      </c>
      <c r="E8" s="19">
        <f t="shared" ref="E8:E22" ca="1" si="1">F8+G8+H8+K8</f>
        <v>1638788648.9000006</v>
      </c>
      <c r="F8" s="18">
        <f t="shared" ca="1" si="0"/>
        <v>594109.45000000275</v>
      </c>
      <c r="G8" s="18">
        <f t="shared" ca="1" si="0"/>
        <v>301710.40999999881</v>
      </c>
      <c r="H8" s="19">
        <f t="shared" ref="H8:H22" ca="1" si="2">+I8+J8</f>
        <v>361055357.77000046</v>
      </c>
      <c r="I8" s="18">
        <f t="shared" ca="1" si="0"/>
        <v>6804660.7599999979</v>
      </c>
      <c r="J8" s="18">
        <f t="shared" ca="1" si="0"/>
        <v>354250697.01000047</v>
      </c>
      <c r="K8" s="19">
        <f t="shared" ref="K8:K22" ca="1" si="3">+L8+M8</f>
        <v>1276837471.27</v>
      </c>
      <c r="L8" s="18">
        <f t="shared" ca="1" si="0"/>
        <v>234723653.75996324</v>
      </c>
      <c r="M8" s="18">
        <f t="shared" ca="1" si="0"/>
        <v>1042113817.5100368</v>
      </c>
      <c r="N8" s="18">
        <f t="shared" ca="1" si="0"/>
        <v>13122565.10999989</v>
      </c>
      <c r="O8" s="19">
        <f t="shared" ref="O8:O22" ca="1" si="4">+D8+E8+N8</f>
        <v>1692461663.4900005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9">
        <f t="shared" ca="1" si="1"/>
        <v>14604932552.519989</v>
      </c>
      <c r="F9" s="18">
        <f t="shared" ca="1" si="0"/>
        <v>0</v>
      </c>
      <c r="G9" s="18">
        <f t="shared" ca="1" si="0"/>
        <v>3423530.2599999988</v>
      </c>
      <c r="H9" s="19">
        <f t="shared" ca="1" si="2"/>
        <v>3675410481.7309713</v>
      </c>
      <c r="I9" s="18">
        <f t="shared" ca="1" si="0"/>
        <v>499436390.04999816</v>
      </c>
      <c r="J9" s="18">
        <f t="shared" ca="1" si="0"/>
        <v>3175974091.6809731</v>
      </c>
      <c r="K9" s="19">
        <f t="shared" ca="1" si="3"/>
        <v>10926098540.529018</v>
      </c>
      <c r="L9" s="18">
        <f t="shared" ca="1" si="0"/>
        <v>1869524114</v>
      </c>
      <c r="M9" s="18">
        <f t="shared" ca="1" si="0"/>
        <v>9056574426.5290184</v>
      </c>
      <c r="N9" s="18">
        <f t="shared" ca="1" si="0"/>
        <v>35150958</v>
      </c>
      <c r="O9" s="19">
        <f t="shared" ca="1" si="4"/>
        <v>14640083510.519989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545712.37</v>
      </c>
      <c r="E10" s="19">
        <f t="shared" ca="1" si="1"/>
        <v>4777385504.6896181</v>
      </c>
      <c r="F10" s="18">
        <f t="shared" ca="1" si="0"/>
        <v>53586</v>
      </c>
      <c r="G10" s="18">
        <f t="shared" ca="1" si="0"/>
        <v>630497</v>
      </c>
      <c r="H10" s="19">
        <f t="shared" ca="1" si="2"/>
        <v>2107680723.0297909</v>
      </c>
      <c r="I10" s="18">
        <f t="shared" ca="1" si="0"/>
        <v>850733119.75508404</v>
      </c>
      <c r="J10" s="18">
        <f t="shared" ca="1" si="0"/>
        <v>1256947603.2747068</v>
      </c>
      <c r="K10" s="19">
        <f t="shared" ca="1" si="3"/>
        <v>2669020698.6598272</v>
      </c>
      <c r="L10" s="18">
        <f t="shared" ca="1" si="0"/>
        <v>1069219651.9259629</v>
      </c>
      <c r="M10" s="18">
        <f t="shared" ca="1" si="0"/>
        <v>1599801046.7338641</v>
      </c>
      <c r="N10" s="18">
        <f t="shared" ca="1" si="0"/>
        <v>8882451.4000000097</v>
      </c>
      <c r="O10" s="19">
        <f t="shared" ca="1" si="4"/>
        <v>4786813668.4596176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9">
        <f t="shared" ca="1" si="1"/>
        <v>1079557005.9967</v>
      </c>
      <c r="F11" s="18">
        <f t="shared" ca="1" si="0"/>
        <v>981432810.13</v>
      </c>
      <c r="G11" s="18">
        <f t="shared" ca="1" si="0"/>
        <v>70455957.590000004</v>
      </c>
      <c r="H11" s="19">
        <f t="shared" ca="1" si="2"/>
        <v>22217963.460000001</v>
      </c>
      <c r="I11" s="18">
        <f t="shared" ca="1" si="0"/>
        <v>0</v>
      </c>
      <c r="J11" s="18">
        <f t="shared" ca="1" si="0"/>
        <v>22217963.460000001</v>
      </c>
      <c r="K11" s="19">
        <f t="shared" ca="1" si="3"/>
        <v>5450274.8167000003</v>
      </c>
      <c r="L11" s="18">
        <f t="shared" ca="1" si="0"/>
        <v>0</v>
      </c>
      <c r="M11" s="18">
        <f t="shared" ca="1" si="0"/>
        <v>5450274.8167000003</v>
      </c>
      <c r="N11" s="18">
        <f t="shared" ca="1" si="0"/>
        <v>1374256.926</v>
      </c>
      <c r="O11" s="19">
        <f t="shared" ca="1" si="4"/>
        <v>1080931262.9227002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9">
        <f t="shared" ca="1" si="1"/>
        <v>0</v>
      </c>
      <c r="F12" s="18">
        <f t="shared" ca="1" si="0"/>
        <v>0</v>
      </c>
      <c r="G12" s="18">
        <f t="shared" ca="1" si="0"/>
        <v>0</v>
      </c>
      <c r="H12" s="19">
        <f t="shared" ca="1" si="2"/>
        <v>0</v>
      </c>
      <c r="I12" s="18">
        <f t="shared" ca="1" si="0"/>
        <v>0</v>
      </c>
      <c r="J12" s="18">
        <f t="shared" ca="1" si="0"/>
        <v>0</v>
      </c>
      <c r="K12" s="19">
        <f t="shared" ca="1" si="3"/>
        <v>0</v>
      </c>
      <c r="L12" s="18">
        <f t="shared" ca="1" si="0"/>
        <v>0</v>
      </c>
      <c r="M12" s="18">
        <f t="shared" ca="1" si="0"/>
        <v>0</v>
      </c>
      <c r="N12" s="18">
        <f t="shared" ca="1" si="0"/>
        <v>0</v>
      </c>
      <c r="O12" s="19">
        <f t="shared" ca="1" si="4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20952887.939999998</v>
      </c>
      <c r="E13" s="19">
        <f t="shared" ca="1" si="1"/>
        <v>1427290.7700000005</v>
      </c>
      <c r="F13" s="18">
        <f t="shared" ca="1" si="0"/>
        <v>0</v>
      </c>
      <c r="G13" s="18">
        <f t="shared" ca="1" si="0"/>
        <v>0</v>
      </c>
      <c r="H13" s="19">
        <f t="shared" ca="1" si="2"/>
        <v>0</v>
      </c>
      <c r="I13" s="18">
        <f t="shared" ca="1" si="0"/>
        <v>0</v>
      </c>
      <c r="J13" s="18">
        <f t="shared" ca="1" si="0"/>
        <v>0</v>
      </c>
      <c r="K13" s="19">
        <f t="shared" ca="1" si="3"/>
        <v>1427290.7700000005</v>
      </c>
      <c r="L13" s="18">
        <f t="shared" ca="1" si="0"/>
        <v>0</v>
      </c>
      <c r="M13" s="18">
        <f t="shared" ca="1" si="0"/>
        <v>1427290.7700000005</v>
      </c>
      <c r="N13" s="18">
        <f t="shared" ca="1" si="0"/>
        <v>3411549.8800000004</v>
      </c>
      <c r="O13" s="19">
        <f t="shared" ca="1" si="4"/>
        <v>25791728.589999996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0.11</v>
      </c>
      <c r="E14" s="19">
        <f t="shared" ca="1" si="1"/>
        <v>2750409449.0900002</v>
      </c>
      <c r="F14" s="18">
        <f t="shared" ca="1" si="0"/>
        <v>-3838431.6900000498</v>
      </c>
      <c r="G14" s="18">
        <f t="shared" ca="1" si="0"/>
        <v>284443.39999999997</v>
      </c>
      <c r="H14" s="19">
        <f t="shared" ca="1" si="2"/>
        <v>1852167277.1300008</v>
      </c>
      <c r="I14" s="18">
        <f t="shared" ca="1" si="0"/>
        <v>65528254.93999996</v>
      </c>
      <c r="J14" s="18">
        <f t="shared" ca="1" si="0"/>
        <v>1786639022.1900008</v>
      </c>
      <c r="K14" s="19">
        <f t="shared" ca="1" si="3"/>
        <v>901796160.2499994</v>
      </c>
      <c r="L14" s="18">
        <f t="shared" ca="1" si="0"/>
        <v>354317417.89999807</v>
      </c>
      <c r="M14" s="18">
        <f t="shared" ca="1" si="0"/>
        <v>547478742.35000134</v>
      </c>
      <c r="N14" s="18">
        <f t="shared" ca="1" si="0"/>
        <v>13689328.1</v>
      </c>
      <c r="O14" s="19">
        <f t="shared" ca="1" si="4"/>
        <v>2764098777.3000002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128.59047619047618</v>
      </c>
      <c r="E15" s="19">
        <f t="shared" ca="1" si="1"/>
        <v>0</v>
      </c>
      <c r="F15" s="18">
        <f t="shared" ca="1" si="0"/>
        <v>0</v>
      </c>
      <c r="G15" s="18">
        <f t="shared" ca="1" si="0"/>
        <v>0</v>
      </c>
      <c r="H15" s="19">
        <f t="shared" ca="1" si="2"/>
        <v>0</v>
      </c>
      <c r="I15" s="18">
        <f t="shared" ca="1" si="0"/>
        <v>0</v>
      </c>
      <c r="J15" s="18">
        <f t="shared" ca="1" si="0"/>
        <v>0</v>
      </c>
      <c r="K15" s="19">
        <f t="shared" ca="1" si="3"/>
        <v>0</v>
      </c>
      <c r="L15" s="18">
        <f t="shared" ca="1" si="0"/>
        <v>0</v>
      </c>
      <c r="M15" s="18">
        <f t="shared" ca="1" si="0"/>
        <v>0</v>
      </c>
      <c r="N15" s="18">
        <f t="shared" ca="1" si="0"/>
        <v>0</v>
      </c>
      <c r="O15" s="19">
        <f t="shared" ca="1" si="4"/>
        <v>128.59047619047618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9">
        <f t="shared" ca="1" si="1"/>
        <v>0</v>
      </c>
      <c r="F16" s="18">
        <f t="shared" ca="1" si="0"/>
        <v>0</v>
      </c>
      <c r="G16" s="18">
        <f t="shared" ca="1" si="0"/>
        <v>0</v>
      </c>
      <c r="H16" s="19">
        <f t="shared" ca="1" si="2"/>
        <v>0</v>
      </c>
      <c r="I16" s="18">
        <f t="shared" ca="1" si="0"/>
        <v>0</v>
      </c>
      <c r="J16" s="18">
        <f t="shared" ca="1" si="0"/>
        <v>0</v>
      </c>
      <c r="K16" s="19">
        <f t="shared" ca="1" si="3"/>
        <v>0</v>
      </c>
      <c r="L16" s="18">
        <f t="shared" ca="1" si="0"/>
        <v>0</v>
      </c>
      <c r="M16" s="18">
        <f t="shared" ca="1" si="0"/>
        <v>0</v>
      </c>
      <c r="N16" s="18">
        <f t="shared" ca="1" si="0"/>
        <v>0</v>
      </c>
      <c r="O16" s="19">
        <f t="shared" ca="1" si="4"/>
        <v>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9">
        <f t="shared" ca="1" si="1"/>
        <v>0</v>
      </c>
      <c r="F17" s="18">
        <f t="shared" ca="1" si="0"/>
        <v>0</v>
      </c>
      <c r="G17" s="18">
        <f t="shared" ca="1" si="0"/>
        <v>0</v>
      </c>
      <c r="H17" s="19">
        <f t="shared" ca="1" si="2"/>
        <v>0</v>
      </c>
      <c r="I17" s="18">
        <f t="shared" ca="1" si="0"/>
        <v>0</v>
      </c>
      <c r="J17" s="18">
        <f t="shared" ca="1" si="0"/>
        <v>0</v>
      </c>
      <c r="K17" s="19">
        <f t="shared" ca="1" si="3"/>
        <v>0</v>
      </c>
      <c r="L17" s="18">
        <f t="shared" ca="1" si="0"/>
        <v>0</v>
      </c>
      <c r="M17" s="18">
        <f t="shared" ca="1" si="0"/>
        <v>0</v>
      </c>
      <c r="N17" s="18">
        <f t="shared" ca="1" si="0"/>
        <v>25913</v>
      </c>
      <c r="O17" s="19">
        <f t="shared" ca="1" si="4"/>
        <v>25913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9">
        <f t="shared" ca="1" si="1"/>
        <v>0</v>
      </c>
      <c r="F18" s="18">
        <f t="shared" ca="1" si="0"/>
        <v>0</v>
      </c>
      <c r="G18" s="18">
        <f t="shared" ca="1" si="0"/>
        <v>0</v>
      </c>
      <c r="H18" s="19">
        <f t="shared" ca="1" si="2"/>
        <v>0</v>
      </c>
      <c r="I18" s="18">
        <f t="shared" ca="1" si="0"/>
        <v>0</v>
      </c>
      <c r="J18" s="18">
        <f t="shared" ca="1" si="0"/>
        <v>0</v>
      </c>
      <c r="K18" s="19">
        <f t="shared" ca="1" si="3"/>
        <v>0</v>
      </c>
      <c r="L18" s="18">
        <f t="shared" ca="1" si="0"/>
        <v>0</v>
      </c>
      <c r="M18" s="18">
        <f t="shared" ca="1" si="0"/>
        <v>0</v>
      </c>
      <c r="N18" s="18">
        <f t="shared" ca="1" si="0"/>
        <v>3317181.88</v>
      </c>
      <c r="O18" s="19">
        <f t="shared" ca="1" si="4"/>
        <v>3317181.88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9">
        <f t="shared" ca="1" si="1"/>
        <v>0</v>
      </c>
      <c r="F19" s="18">
        <f t="shared" ca="1" si="0"/>
        <v>0</v>
      </c>
      <c r="G19" s="18">
        <f t="shared" ca="1" si="0"/>
        <v>0</v>
      </c>
      <c r="H19" s="19">
        <f t="shared" ca="1" si="2"/>
        <v>0</v>
      </c>
      <c r="I19" s="18">
        <f t="shared" ca="1" si="0"/>
        <v>0</v>
      </c>
      <c r="J19" s="18">
        <f t="shared" ca="1" si="0"/>
        <v>0</v>
      </c>
      <c r="K19" s="19">
        <f t="shared" ca="1" si="3"/>
        <v>0</v>
      </c>
      <c r="L19" s="18">
        <f t="shared" ca="1" si="0"/>
        <v>0</v>
      </c>
      <c r="M19" s="18">
        <f t="shared" ca="1" si="0"/>
        <v>0</v>
      </c>
      <c r="N19" s="18">
        <f t="shared" ca="1" si="0"/>
        <v>0</v>
      </c>
      <c r="O19" s="19">
        <f t="shared" ca="1" si="4"/>
        <v>0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172570.57000000004</v>
      </c>
      <c r="E20" s="19">
        <f t="shared" ca="1" si="1"/>
        <v>206861611.45000002</v>
      </c>
      <c r="F20" s="18">
        <f t="shared" ca="1" si="0"/>
        <v>8280314.8300000001</v>
      </c>
      <c r="G20" s="18">
        <f t="shared" ca="1" si="0"/>
        <v>0</v>
      </c>
      <c r="H20" s="19">
        <f t="shared" ca="1" si="2"/>
        <v>47546744.539999999</v>
      </c>
      <c r="I20" s="18">
        <f t="shared" ca="1" si="0"/>
        <v>11852822.229999997</v>
      </c>
      <c r="J20" s="18">
        <f t="shared" ca="1" si="0"/>
        <v>35693922.310000002</v>
      </c>
      <c r="K20" s="19">
        <f t="shared" ca="1" si="3"/>
        <v>151034552.08000001</v>
      </c>
      <c r="L20" s="18">
        <f t="shared" ca="1" si="0"/>
        <v>14130604.909999998</v>
      </c>
      <c r="M20" s="18">
        <f t="shared" ca="1" si="0"/>
        <v>136903947.17000002</v>
      </c>
      <c r="N20" s="18">
        <f t="shared" ca="1" si="0"/>
        <v>4816421.4300000006</v>
      </c>
      <c r="O20" s="19">
        <f t="shared" ca="1" si="4"/>
        <v>211850603.45000002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9">
        <f t="shared" ca="1" si="1"/>
        <v>23166490.969999999</v>
      </c>
      <c r="F21" s="18">
        <f t="shared" ca="1" si="0"/>
        <v>0</v>
      </c>
      <c r="G21" s="18">
        <f t="shared" ca="1" si="0"/>
        <v>0</v>
      </c>
      <c r="H21" s="19">
        <f t="shared" ca="1" si="2"/>
        <v>23166490.969999999</v>
      </c>
      <c r="I21" s="18">
        <f t="shared" ca="1" si="0"/>
        <v>23166490.969999999</v>
      </c>
      <c r="J21" s="18">
        <f t="shared" ca="1" si="0"/>
        <v>0</v>
      </c>
      <c r="K21" s="19">
        <f t="shared" ca="1" si="3"/>
        <v>0</v>
      </c>
      <c r="L21" s="18">
        <f t="shared" ca="1" si="0"/>
        <v>0</v>
      </c>
      <c r="M21" s="18">
        <f t="shared" ca="1" si="0"/>
        <v>0</v>
      </c>
      <c r="N21" s="18">
        <f t="shared" ca="1" si="0"/>
        <v>436766</v>
      </c>
      <c r="O21" s="19">
        <f t="shared" ca="1" si="4"/>
        <v>23603256.969999999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605231.18999999994</v>
      </c>
      <c r="E22" s="19">
        <f t="shared" ca="1" si="1"/>
        <v>5362983720.6199999</v>
      </c>
      <c r="F22" s="18">
        <f t="shared" ca="1" si="0"/>
        <v>5368626.26</v>
      </c>
      <c r="G22" s="18">
        <f t="shared" ca="1" si="0"/>
        <v>505248.71</v>
      </c>
      <c r="H22" s="19">
        <f t="shared" ca="1" si="2"/>
        <v>1817376343.0599999</v>
      </c>
      <c r="I22" s="18">
        <f t="shared" ca="1" si="0"/>
        <v>948609.29</v>
      </c>
      <c r="J22" s="18">
        <f t="shared" ca="1" si="0"/>
        <v>1816427733.77</v>
      </c>
      <c r="K22" s="19">
        <f t="shared" ca="1" si="3"/>
        <v>3539733502.5900002</v>
      </c>
      <c r="L22" s="18">
        <f t="shared" ca="1" si="0"/>
        <v>33650738.18</v>
      </c>
      <c r="M22" s="18">
        <f t="shared" ca="1" si="0"/>
        <v>3506082764.4100003</v>
      </c>
      <c r="N22" s="18">
        <f t="shared" ca="1" si="0"/>
        <v>7650159.4699999997</v>
      </c>
      <c r="O22" s="19">
        <f t="shared" ca="1" si="4"/>
        <v>5371239111.2799997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D76" ca="1" si="5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9">
        <f ca="1">F23+G23+H23+K23</f>
        <v>308950956.45999998</v>
      </c>
      <c r="F23" s="18">
        <f t="shared" ref="F23:G38" ca="1" si="6">IFERROR(IF($C$2="Yurtiçi",INDIRECT("'"&amp;$B$2&amp;"'!"&amp;ADDRESS(MATCH($B23,INDIRECT("'"&amp;$B$2&amp;"'!$B$1:$B$1095"),0),MATCH(F$5,INDIRECT("'"&amp;$B$2&amp;"'!5:5"),0))),IF($C$2="Yurtdışı",INDIRECT("'"&amp;$B$2&amp;"'!"&amp;ADDRESS(MATCH($B23,INDIRECT("'"&amp;$B$2&amp;"'!$B$1:$B$1095"),0),MATCH(F$5,INDIRECT("'"&amp;$B$2&amp;"'!5:5"),0)+1)),INDIRECT("'"&amp;$B$2&amp;"'!"&amp;ADDRESS(MATCH($B23,INDIRECT("'"&amp;$B$2&amp;"'!$B$1:$B$1095"),0),MATCH(F$5,INDIRECT("'"&amp;$B$2&amp;"'!5:5"),0)))+INDIRECT("'"&amp;$B$2&amp;"'!"&amp;ADDRESS(MATCH($B23,INDIRECT("'"&amp;$B$2&amp;"'!$B$1:$B$1095"),0),MATCH(F$5,INDIRECT("'"&amp;$B$2&amp;"'!5:5"),0)+1)))),0)</f>
        <v>1492572.9400000004</v>
      </c>
      <c r="G23" s="18">
        <f t="shared" ca="1" si="6"/>
        <v>118648</v>
      </c>
      <c r="H23" s="19">
        <f ca="1">+I23+J23</f>
        <v>139854908.81999999</v>
      </c>
      <c r="I23" s="18">
        <f t="shared" ref="I23:J38" ca="1" si="7">IFERROR(IF($C$2="Yurtiçi",INDIRECT("'"&amp;$B$2&amp;"'!"&amp;ADDRESS(MATCH($B23,INDIRECT("'"&amp;$B$2&amp;"'!$B$1:$B$1095"),0),MATCH(I$5,INDIRECT("'"&amp;$B$2&amp;"'!5:5"),0))),IF($C$2="Yurtdışı",INDIRECT("'"&amp;$B$2&amp;"'!"&amp;ADDRESS(MATCH($B23,INDIRECT("'"&amp;$B$2&amp;"'!$B$1:$B$1095"),0),MATCH(I$5,INDIRECT("'"&amp;$B$2&amp;"'!5:5"),0)+1)),INDIRECT("'"&amp;$B$2&amp;"'!"&amp;ADDRESS(MATCH($B23,INDIRECT("'"&amp;$B$2&amp;"'!$B$1:$B$1095"),0),MATCH(I$5,INDIRECT("'"&amp;$B$2&amp;"'!5:5"),0)))+INDIRECT("'"&amp;$B$2&amp;"'!"&amp;ADDRESS(MATCH($B23,INDIRECT("'"&amp;$B$2&amp;"'!$B$1:$B$1095"),0),MATCH(I$5,INDIRECT("'"&amp;$B$2&amp;"'!5:5"),0)+1)))),0)</f>
        <v>1509777.1</v>
      </c>
      <c r="J23" s="18">
        <f t="shared" ca="1" si="7"/>
        <v>138345131.72</v>
      </c>
      <c r="K23" s="19">
        <f ca="1">+L23+M23</f>
        <v>167484826.69999999</v>
      </c>
      <c r="L23" s="18">
        <f t="shared" ref="L23:N38" ca="1" si="8">IFERROR(IF($C$2="Yurtiçi",INDIRECT("'"&amp;$B$2&amp;"'!"&amp;ADDRESS(MATCH($B23,INDIRECT("'"&amp;$B$2&amp;"'!$B$1:$B$1095"),0),MATCH(L$5,INDIRECT("'"&amp;$B$2&amp;"'!5:5"),0))),IF($C$2="Yurtdışı",INDIRECT("'"&amp;$B$2&amp;"'!"&amp;ADDRESS(MATCH($B23,INDIRECT("'"&amp;$B$2&amp;"'!$B$1:$B$1095"),0),MATCH(L$5,INDIRECT("'"&amp;$B$2&amp;"'!5:5"),0)+1)),INDIRECT("'"&amp;$B$2&amp;"'!"&amp;ADDRESS(MATCH($B23,INDIRECT("'"&amp;$B$2&amp;"'!$B$1:$B$1095"),0),MATCH(L$5,INDIRECT("'"&amp;$B$2&amp;"'!5:5"),0)))+INDIRECT("'"&amp;$B$2&amp;"'!"&amp;ADDRESS(MATCH($B23,INDIRECT("'"&amp;$B$2&amp;"'!$B$1:$B$1095"),0),MATCH(L$5,INDIRECT("'"&amp;$B$2&amp;"'!5:5"),0)+1)))),0)</f>
        <v>93797504.359999999</v>
      </c>
      <c r="M23" s="18">
        <f t="shared" ca="1" si="8"/>
        <v>73687322.340000004</v>
      </c>
      <c r="N23" s="18">
        <f t="shared" ca="1" si="8"/>
        <v>26342297.75</v>
      </c>
      <c r="O23" s="19">
        <f ca="1">+D23+E23+N23</f>
        <v>335293254.20999998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5"/>
        <v>88186.1</v>
      </c>
      <c r="E24" s="19">
        <f ca="1">F24+G24+H24+K24</f>
        <v>181487267.62</v>
      </c>
      <c r="F24" s="18">
        <f t="shared" ca="1" si="6"/>
        <v>4838494.5199999996</v>
      </c>
      <c r="G24" s="18">
        <f t="shared" ca="1" si="6"/>
        <v>0</v>
      </c>
      <c r="H24" s="19">
        <f ca="1">+I24+J24</f>
        <v>168022954.13999999</v>
      </c>
      <c r="I24" s="18">
        <f t="shared" ca="1" si="7"/>
        <v>0</v>
      </c>
      <c r="J24" s="18">
        <f t="shared" ca="1" si="7"/>
        <v>168022954.13999999</v>
      </c>
      <c r="K24" s="19">
        <f ca="1">+L24+M24</f>
        <v>8625818.9600000009</v>
      </c>
      <c r="L24" s="18">
        <f t="shared" ca="1" si="8"/>
        <v>484275.34</v>
      </c>
      <c r="M24" s="18">
        <f t="shared" ca="1" si="8"/>
        <v>8141543.6200000001</v>
      </c>
      <c r="N24" s="18">
        <f t="shared" ca="1" si="8"/>
        <v>151001.87</v>
      </c>
      <c r="O24" s="19">
        <f ca="1">+D24+E24+N24</f>
        <v>181726455.59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5"/>
        <v>153040</v>
      </c>
      <c r="E25" s="19">
        <f t="shared" ref="E25:E76" ca="1" si="9">F25+G25+H25+K25</f>
        <v>193225726.95000002</v>
      </c>
      <c r="F25" s="18">
        <f t="shared" ca="1" si="6"/>
        <v>0</v>
      </c>
      <c r="G25" s="18">
        <f t="shared" ca="1" si="6"/>
        <v>45506908.620000005</v>
      </c>
      <c r="H25" s="19">
        <f t="shared" ref="H25:H76" ca="1" si="10">+I25+J25</f>
        <v>147565467.40000001</v>
      </c>
      <c r="I25" s="18">
        <f t="shared" ca="1" si="7"/>
        <v>2678865.2599999998</v>
      </c>
      <c r="J25" s="18">
        <f t="shared" ca="1" si="7"/>
        <v>144886602.14000002</v>
      </c>
      <c r="K25" s="19">
        <f t="shared" ref="K25:K76" ca="1" si="11">+L25+M25</f>
        <v>153350.93000000002</v>
      </c>
      <c r="L25" s="18">
        <f t="shared" ca="1" si="8"/>
        <v>-15013.71</v>
      </c>
      <c r="M25" s="18">
        <f t="shared" ca="1" si="8"/>
        <v>168364.64</v>
      </c>
      <c r="N25" s="18">
        <f t="shared" ca="1" si="8"/>
        <v>1158974.27</v>
      </c>
      <c r="O25" s="19">
        <f t="shared" ref="O25:O76" ca="1" si="12">+D25+E25+N25</f>
        <v>194537741.22000003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5"/>
        <v>0</v>
      </c>
      <c r="E26" s="19">
        <f t="shared" ca="1" si="9"/>
        <v>2115065259.9400001</v>
      </c>
      <c r="F26" s="18">
        <f t="shared" ca="1" si="6"/>
        <v>17068.229999999996</v>
      </c>
      <c r="G26" s="18">
        <f t="shared" ca="1" si="6"/>
        <v>127527.87</v>
      </c>
      <c r="H26" s="19">
        <f t="shared" ca="1" si="10"/>
        <v>669441925.00987709</v>
      </c>
      <c r="I26" s="18">
        <f t="shared" ca="1" si="7"/>
        <v>17616641.519999534</v>
      </c>
      <c r="J26" s="18">
        <f t="shared" ca="1" si="7"/>
        <v>651825283.48987758</v>
      </c>
      <c r="K26" s="19">
        <f t="shared" ca="1" si="11"/>
        <v>1445478738.8301229</v>
      </c>
      <c r="L26" s="18">
        <f t="shared" ca="1" si="8"/>
        <v>283441274.08002347</v>
      </c>
      <c r="M26" s="18">
        <f t="shared" ca="1" si="8"/>
        <v>1162037464.7500994</v>
      </c>
      <c r="N26" s="18">
        <f t="shared" ca="1" si="8"/>
        <v>1376944.5300000014</v>
      </c>
      <c r="O26" s="19">
        <f t="shared" ca="1" si="12"/>
        <v>2116442204.47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5"/>
        <v>1272836.1499999999</v>
      </c>
      <c r="E27" s="19">
        <f t="shared" ca="1" si="9"/>
        <v>14740124.929999998</v>
      </c>
      <c r="F27" s="18">
        <f t="shared" ca="1" si="6"/>
        <v>177322.75000000015</v>
      </c>
      <c r="G27" s="18">
        <f t="shared" ca="1" si="6"/>
        <v>0</v>
      </c>
      <c r="H27" s="19">
        <f t="shared" ca="1" si="10"/>
        <v>14218429.849999998</v>
      </c>
      <c r="I27" s="18">
        <f t="shared" ca="1" si="7"/>
        <v>0</v>
      </c>
      <c r="J27" s="18">
        <f t="shared" ca="1" si="7"/>
        <v>14218429.849999998</v>
      </c>
      <c r="K27" s="19">
        <f t="shared" ca="1" si="11"/>
        <v>344372.33</v>
      </c>
      <c r="L27" s="18">
        <f t="shared" ca="1" si="8"/>
        <v>0</v>
      </c>
      <c r="M27" s="18">
        <f t="shared" ca="1" si="8"/>
        <v>344372.33</v>
      </c>
      <c r="N27" s="18">
        <f t="shared" ca="1" si="8"/>
        <v>3526867.31</v>
      </c>
      <c r="O27" s="19">
        <f t="shared" ca="1" si="12"/>
        <v>19539828.389999997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5"/>
        <v>0</v>
      </c>
      <c r="E28" s="19">
        <f t="shared" ca="1" si="9"/>
        <v>0</v>
      </c>
      <c r="F28" s="18">
        <f t="shared" ca="1" si="6"/>
        <v>0</v>
      </c>
      <c r="G28" s="18">
        <f t="shared" ca="1" si="6"/>
        <v>0</v>
      </c>
      <c r="H28" s="19">
        <f t="shared" ca="1" si="10"/>
        <v>0</v>
      </c>
      <c r="I28" s="18">
        <f t="shared" ca="1" si="7"/>
        <v>0</v>
      </c>
      <c r="J28" s="18">
        <f t="shared" ca="1" si="7"/>
        <v>0</v>
      </c>
      <c r="K28" s="19">
        <f t="shared" ca="1" si="11"/>
        <v>0</v>
      </c>
      <c r="L28" s="18">
        <f t="shared" ca="1" si="8"/>
        <v>0</v>
      </c>
      <c r="M28" s="18">
        <f t="shared" ca="1" si="8"/>
        <v>0</v>
      </c>
      <c r="N28" s="18">
        <f t="shared" ca="1" si="8"/>
        <v>225565.72</v>
      </c>
      <c r="O28" s="19">
        <f t="shared" ca="1" si="12"/>
        <v>225565.72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5"/>
        <v>0</v>
      </c>
      <c r="E29" s="19">
        <f t="shared" ca="1" si="9"/>
        <v>91607390.479999989</v>
      </c>
      <c r="F29" s="18">
        <f t="shared" ca="1" si="6"/>
        <v>652783.5</v>
      </c>
      <c r="G29" s="18">
        <f t="shared" ca="1" si="6"/>
        <v>5527.26</v>
      </c>
      <c r="H29" s="19">
        <f t="shared" ca="1" si="10"/>
        <v>54108681.359999999</v>
      </c>
      <c r="I29" s="18">
        <f t="shared" ca="1" si="7"/>
        <v>1413367.37</v>
      </c>
      <c r="J29" s="18">
        <f t="shared" ca="1" si="7"/>
        <v>52695313.990000002</v>
      </c>
      <c r="K29" s="19">
        <f t="shared" ca="1" si="11"/>
        <v>36840398.359999999</v>
      </c>
      <c r="L29" s="18">
        <f t="shared" ca="1" si="8"/>
        <v>7799404.5700000003</v>
      </c>
      <c r="M29" s="18">
        <f t="shared" ca="1" si="8"/>
        <v>29040993.789999999</v>
      </c>
      <c r="N29" s="18">
        <f t="shared" ca="1" si="8"/>
        <v>1626797.55</v>
      </c>
      <c r="O29" s="19">
        <f t="shared" ca="1" si="12"/>
        <v>93234188.029999986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5"/>
        <v>0</v>
      </c>
      <c r="E30" s="19">
        <f t="shared" ca="1" si="9"/>
        <v>-274646.82</v>
      </c>
      <c r="F30" s="18">
        <f t="shared" ca="1" si="6"/>
        <v>0</v>
      </c>
      <c r="G30" s="18">
        <f t="shared" ca="1" si="6"/>
        <v>0</v>
      </c>
      <c r="H30" s="19">
        <f t="shared" ca="1" si="10"/>
        <v>51568</v>
      </c>
      <c r="I30" s="18">
        <f t="shared" ca="1" si="7"/>
        <v>0</v>
      </c>
      <c r="J30" s="18">
        <f t="shared" ca="1" si="7"/>
        <v>51568</v>
      </c>
      <c r="K30" s="19">
        <f t="shared" ca="1" si="11"/>
        <v>-326214.82</v>
      </c>
      <c r="L30" s="18">
        <f t="shared" ca="1" si="8"/>
        <v>0</v>
      </c>
      <c r="M30" s="18">
        <f t="shared" ca="1" si="8"/>
        <v>-326214.82</v>
      </c>
      <c r="N30" s="18">
        <f t="shared" ca="1" si="8"/>
        <v>0</v>
      </c>
      <c r="O30" s="19">
        <f t="shared" ca="1" si="12"/>
        <v>-274646.82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5"/>
        <v>178649.59</v>
      </c>
      <c r="E31" s="19">
        <f t="shared" ca="1" si="9"/>
        <v>290067111.56</v>
      </c>
      <c r="F31" s="18">
        <f t="shared" ca="1" si="6"/>
        <v>14820</v>
      </c>
      <c r="G31" s="18">
        <f t="shared" ca="1" si="6"/>
        <v>23423139.030041028</v>
      </c>
      <c r="H31" s="19">
        <f t="shared" ca="1" si="10"/>
        <v>265807579.89999998</v>
      </c>
      <c r="I31" s="18">
        <f t="shared" ca="1" si="7"/>
        <v>3582354.47</v>
      </c>
      <c r="J31" s="18">
        <f t="shared" ca="1" si="7"/>
        <v>262225225.42999998</v>
      </c>
      <c r="K31" s="19">
        <f t="shared" ca="1" si="11"/>
        <v>821572.62995900004</v>
      </c>
      <c r="L31" s="18">
        <f t="shared" ca="1" si="8"/>
        <v>657815.46995900001</v>
      </c>
      <c r="M31" s="18">
        <f t="shared" ca="1" si="8"/>
        <v>163757.16</v>
      </c>
      <c r="N31" s="18">
        <f t="shared" ca="1" si="8"/>
        <v>17451892.82</v>
      </c>
      <c r="O31" s="19">
        <f t="shared" ca="1" si="12"/>
        <v>307697653.96999997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5"/>
        <v>35081826.780000001</v>
      </c>
      <c r="E32" s="19">
        <f t="shared" ca="1" si="9"/>
        <v>184893440.55000022</v>
      </c>
      <c r="F32" s="18">
        <f t="shared" ca="1" si="6"/>
        <v>-1209614.5499999803</v>
      </c>
      <c r="G32" s="18">
        <f t="shared" ca="1" si="6"/>
        <v>4397324.4500000095</v>
      </c>
      <c r="H32" s="19">
        <f t="shared" ca="1" si="10"/>
        <v>181705730.65000018</v>
      </c>
      <c r="I32" s="18">
        <f t="shared" ca="1" si="7"/>
        <v>2328793.6800000002</v>
      </c>
      <c r="J32" s="18">
        <f t="shared" ca="1" si="7"/>
        <v>179376936.97000018</v>
      </c>
      <c r="K32" s="19">
        <f t="shared" ca="1" si="11"/>
        <v>0</v>
      </c>
      <c r="L32" s="18">
        <f t="shared" ca="1" si="8"/>
        <v>0</v>
      </c>
      <c r="M32" s="18">
        <f t="shared" ca="1" si="8"/>
        <v>0</v>
      </c>
      <c r="N32" s="18">
        <f t="shared" ca="1" si="8"/>
        <v>1847239.9200000057</v>
      </c>
      <c r="O32" s="19">
        <f t="shared" ca="1" si="12"/>
        <v>221822507.25000024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5"/>
        <v>0</v>
      </c>
      <c r="E33" s="19">
        <f t="shared" ca="1" si="9"/>
        <v>0</v>
      </c>
      <c r="F33" s="18">
        <f t="shared" ca="1" si="6"/>
        <v>0</v>
      </c>
      <c r="G33" s="18">
        <f t="shared" ca="1" si="6"/>
        <v>0</v>
      </c>
      <c r="H33" s="19">
        <f t="shared" ca="1" si="10"/>
        <v>0</v>
      </c>
      <c r="I33" s="18">
        <f t="shared" ca="1" si="7"/>
        <v>0</v>
      </c>
      <c r="J33" s="18">
        <f t="shared" ca="1" si="7"/>
        <v>0</v>
      </c>
      <c r="K33" s="19">
        <f t="shared" ca="1" si="11"/>
        <v>0</v>
      </c>
      <c r="L33" s="18">
        <f t="shared" ca="1" si="8"/>
        <v>0</v>
      </c>
      <c r="M33" s="18">
        <f t="shared" ca="1" si="8"/>
        <v>0</v>
      </c>
      <c r="N33" s="18">
        <f t="shared" ca="1" si="8"/>
        <v>31498785.600000132</v>
      </c>
      <c r="O33" s="19">
        <f t="shared" ca="1" si="12"/>
        <v>31498785.600000132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5"/>
        <v>121922.03</v>
      </c>
      <c r="E34" s="19">
        <f t="shared" ca="1" si="9"/>
        <v>70312741.709999993</v>
      </c>
      <c r="F34" s="18">
        <f t="shared" ca="1" si="6"/>
        <v>16230.21</v>
      </c>
      <c r="G34" s="18">
        <f t="shared" ca="1" si="6"/>
        <v>70296511.5</v>
      </c>
      <c r="H34" s="19">
        <f t="shared" ca="1" si="10"/>
        <v>0</v>
      </c>
      <c r="I34" s="18">
        <f t="shared" ca="1" si="7"/>
        <v>0</v>
      </c>
      <c r="J34" s="18">
        <f t="shared" ca="1" si="7"/>
        <v>0</v>
      </c>
      <c r="K34" s="19">
        <f t="shared" ca="1" si="11"/>
        <v>0</v>
      </c>
      <c r="L34" s="18">
        <f t="shared" ca="1" si="8"/>
        <v>0</v>
      </c>
      <c r="M34" s="18">
        <f t="shared" ca="1" si="8"/>
        <v>0</v>
      </c>
      <c r="N34" s="18">
        <f t="shared" ca="1" si="8"/>
        <v>15308273.439999999</v>
      </c>
      <c r="O34" s="19">
        <f t="shared" ca="1" si="12"/>
        <v>85742937.179999992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5"/>
        <v>0</v>
      </c>
      <c r="E35" s="19">
        <f t="shared" ca="1" si="9"/>
        <v>204033157.37</v>
      </c>
      <c r="F35" s="18">
        <f t="shared" ca="1" si="6"/>
        <v>0</v>
      </c>
      <c r="G35" s="18">
        <f t="shared" ca="1" si="6"/>
        <v>41122267.200000003</v>
      </c>
      <c r="H35" s="19">
        <f t="shared" ca="1" si="10"/>
        <v>162910890.16999999</v>
      </c>
      <c r="I35" s="18">
        <f t="shared" ca="1" si="7"/>
        <v>0</v>
      </c>
      <c r="J35" s="18">
        <f t="shared" ca="1" si="7"/>
        <v>162910890.16999999</v>
      </c>
      <c r="K35" s="19">
        <f t="shared" ca="1" si="11"/>
        <v>0</v>
      </c>
      <c r="L35" s="18">
        <f t="shared" ca="1" si="8"/>
        <v>0</v>
      </c>
      <c r="M35" s="18">
        <f t="shared" ca="1" si="8"/>
        <v>0</v>
      </c>
      <c r="N35" s="18">
        <f t="shared" ca="1" si="8"/>
        <v>9922423.9900000002</v>
      </c>
      <c r="O35" s="19">
        <f t="shared" ca="1" si="12"/>
        <v>213955581.36000001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5"/>
        <v>0</v>
      </c>
      <c r="E36" s="19">
        <f t="shared" ca="1" si="9"/>
        <v>0</v>
      </c>
      <c r="F36" s="18">
        <f t="shared" ca="1" si="6"/>
        <v>0</v>
      </c>
      <c r="G36" s="18">
        <f t="shared" ca="1" si="6"/>
        <v>0</v>
      </c>
      <c r="H36" s="19">
        <f t="shared" ca="1" si="10"/>
        <v>0</v>
      </c>
      <c r="I36" s="18">
        <f t="shared" ca="1" si="7"/>
        <v>0</v>
      </c>
      <c r="J36" s="18">
        <f t="shared" ca="1" si="7"/>
        <v>0</v>
      </c>
      <c r="K36" s="19">
        <f t="shared" ca="1" si="11"/>
        <v>0</v>
      </c>
      <c r="L36" s="18">
        <f t="shared" ca="1" si="8"/>
        <v>0</v>
      </c>
      <c r="M36" s="18">
        <f t="shared" ca="1" si="8"/>
        <v>0</v>
      </c>
      <c r="N36" s="18">
        <f t="shared" ca="1" si="8"/>
        <v>0</v>
      </c>
      <c r="O36" s="19">
        <f t="shared" ca="1" si="12"/>
        <v>0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5"/>
        <v>0</v>
      </c>
      <c r="E37" s="19">
        <f t="shared" ca="1" si="9"/>
        <v>356978265.44000715</v>
      </c>
      <c r="F37" s="18">
        <f t="shared" ca="1" si="6"/>
        <v>0</v>
      </c>
      <c r="G37" s="18">
        <f t="shared" ca="1" si="6"/>
        <v>0</v>
      </c>
      <c r="H37" s="19">
        <f t="shared" ca="1" si="10"/>
        <v>41469925.680000111</v>
      </c>
      <c r="I37" s="18">
        <f t="shared" ca="1" si="7"/>
        <v>5226944.3000000101</v>
      </c>
      <c r="J37" s="18">
        <f t="shared" ca="1" si="7"/>
        <v>36242981.3800001</v>
      </c>
      <c r="K37" s="19">
        <f t="shared" ca="1" si="11"/>
        <v>315508339.76000702</v>
      </c>
      <c r="L37" s="18">
        <f t="shared" ca="1" si="8"/>
        <v>0</v>
      </c>
      <c r="M37" s="18">
        <f t="shared" ca="1" si="8"/>
        <v>315508339.76000702</v>
      </c>
      <c r="N37" s="18">
        <f t="shared" ca="1" si="8"/>
        <v>392007.96</v>
      </c>
      <c r="O37" s="19">
        <f t="shared" ca="1" si="12"/>
        <v>357370273.40000713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5"/>
        <v>0</v>
      </c>
      <c r="E38" s="19">
        <f t="shared" ca="1" si="9"/>
        <v>99727790.260000005</v>
      </c>
      <c r="F38" s="18">
        <f t="shared" ca="1" si="6"/>
        <v>0</v>
      </c>
      <c r="G38" s="18">
        <f t="shared" ca="1" si="6"/>
        <v>0</v>
      </c>
      <c r="H38" s="19">
        <f t="shared" ca="1" si="10"/>
        <v>99727790.260000005</v>
      </c>
      <c r="I38" s="18">
        <f t="shared" ca="1" si="7"/>
        <v>7178280.7199999997</v>
      </c>
      <c r="J38" s="18">
        <f t="shared" ca="1" si="7"/>
        <v>92549509.540000007</v>
      </c>
      <c r="K38" s="19">
        <f t="shared" ca="1" si="11"/>
        <v>0</v>
      </c>
      <c r="L38" s="18">
        <f t="shared" ca="1" si="8"/>
        <v>0</v>
      </c>
      <c r="M38" s="18">
        <f t="shared" ca="1" si="8"/>
        <v>0</v>
      </c>
      <c r="N38" s="18">
        <f t="shared" ca="1" si="8"/>
        <v>548545</v>
      </c>
      <c r="O38" s="19">
        <f t="shared" ca="1" si="12"/>
        <v>100276335.26000001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ca="1" si="5"/>
        <v>0</v>
      </c>
      <c r="E39" s="19">
        <f t="shared" ca="1" si="9"/>
        <v>15224464.279999999</v>
      </c>
      <c r="F39" s="18">
        <f t="shared" ref="F39:G54" ca="1" si="13">IFERROR(IF($C$2="Yurtiçi",INDIRECT("'"&amp;$B$2&amp;"'!"&amp;ADDRESS(MATCH($B39,INDIRECT("'"&amp;$B$2&amp;"'!$B$1:$B$1095"),0),MATCH(F$5,INDIRECT("'"&amp;$B$2&amp;"'!5:5"),0))),IF($C$2="Yurtdışı",INDIRECT("'"&amp;$B$2&amp;"'!"&amp;ADDRESS(MATCH($B39,INDIRECT("'"&amp;$B$2&amp;"'!$B$1:$B$1095"),0),MATCH(F$5,INDIRECT("'"&amp;$B$2&amp;"'!5:5"),0)+1)),INDIRECT("'"&amp;$B$2&amp;"'!"&amp;ADDRESS(MATCH($B39,INDIRECT("'"&amp;$B$2&amp;"'!$B$1:$B$1095"),0),MATCH(F$5,INDIRECT("'"&amp;$B$2&amp;"'!5:5"),0)))+INDIRECT("'"&amp;$B$2&amp;"'!"&amp;ADDRESS(MATCH($B39,INDIRECT("'"&amp;$B$2&amp;"'!$B$1:$B$1095"),0),MATCH(F$5,INDIRECT("'"&amp;$B$2&amp;"'!5:5"),0)+1)))),0)</f>
        <v>0</v>
      </c>
      <c r="G39" s="18">
        <f t="shared" ca="1" si="13"/>
        <v>0</v>
      </c>
      <c r="H39" s="19">
        <f t="shared" ca="1" si="10"/>
        <v>15224464.279999999</v>
      </c>
      <c r="I39" s="18">
        <f t="shared" ref="I39:J54" ca="1" si="14">IFERROR(IF($C$2="Yurtiçi",INDIRECT("'"&amp;$B$2&amp;"'!"&amp;ADDRESS(MATCH($B39,INDIRECT("'"&amp;$B$2&amp;"'!$B$1:$B$1095"),0),MATCH(I$5,INDIRECT("'"&amp;$B$2&amp;"'!5:5"),0))),IF($C$2="Yurtdışı",INDIRECT("'"&amp;$B$2&amp;"'!"&amp;ADDRESS(MATCH($B39,INDIRECT("'"&amp;$B$2&amp;"'!$B$1:$B$1095"),0),MATCH(I$5,INDIRECT("'"&amp;$B$2&amp;"'!5:5"),0)+1)),INDIRECT("'"&amp;$B$2&amp;"'!"&amp;ADDRESS(MATCH($B39,INDIRECT("'"&amp;$B$2&amp;"'!$B$1:$B$1095"),0),MATCH(I$5,INDIRECT("'"&amp;$B$2&amp;"'!5:5"),0)))+INDIRECT("'"&amp;$B$2&amp;"'!"&amp;ADDRESS(MATCH($B39,INDIRECT("'"&amp;$B$2&amp;"'!$B$1:$B$1095"),0),MATCH(I$5,INDIRECT("'"&amp;$B$2&amp;"'!5:5"),0)+1)))),0)</f>
        <v>0</v>
      </c>
      <c r="J39" s="18">
        <f t="shared" ca="1" si="14"/>
        <v>15224464.279999999</v>
      </c>
      <c r="K39" s="19">
        <f t="shared" ca="1" si="11"/>
        <v>0</v>
      </c>
      <c r="L39" s="18">
        <f t="shared" ref="L39:N54" ca="1" si="15">IFERROR(IF($C$2="Yurtiçi",INDIRECT("'"&amp;$B$2&amp;"'!"&amp;ADDRESS(MATCH($B39,INDIRECT("'"&amp;$B$2&amp;"'!$B$1:$B$1095"),0),MATCH(L$5,INDIRECT("'"&amp;$B$2&amp;"'!5:5"),0))),IF($C$2="Yurtdışı",INDIRECT("'"&amp;$B$2&amp;"'!"&amp;ADDRESS(MATCH($B39,INDIRECT("'"&amp;$B$2&amp;"'!$B$1:$B$1095"),0),MATCH(L$5,INDIRECT("'"&amp;$B$2&amp;"'!5:5"),0)+1)),INDIRECT("'"&amp;$B$2&amp;"'!"&amp;ADDRESS(MATCH($B39,INDIRECT("'"&amp;$B$2&amp;"'!$B$1:$B$1095"),0),MATCH(L$5,INDIRECT("'"&amp;$B$2&amp;"'!5:5"),0)))+INDIRECT("'"&amp;$B$2&amp;"'!"&amp;ADDRESS(MATCH($B39,INDIRECT("'"&amp;$B$2&amp;"'!$B$1:$B$1095"),0),MATCH(L$5,INDIRECT("'"&amp;$B$2&amp;"'!5:5"),0)+1)))),0)</f>
        <v>0</v>
      </c>
      <c r="M39" s="18">
        <f t="shared" ca="1" si="15"/>
        <v>0</v>
      </c>
      <c r="N39" s="18">
        <f t="shared" ca="1" si="15"/>
        <v>8264907.1100000003</v>
      </c>
      <c r="O39" s="19">
        <f t="shared" ca="1" si="12"/>
        <v>23489371.390000001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5"/>
        <v>0</v>
      </c>
      <c r="E40" s="19">
        <f t="shared" ca="1" si="9"/>
        <v>0</v>
      </c>
      <c r="F40" s="18">
        <f t="shared" ca="1" si="13"/>
        <v>0</v>
      </c>
      <c r="G40" s="18">
        <f t="shared" ca="1" si="13"/>
        <v>0</v>
      </c>
      <c r="H40" s="19">
        <f t="shared" ca="1" si="10"/>
        <v>0</v>
      </c>
      <c r="I40" s="18">
        <f t="shared" ca="1" si="14"/>
        <v>0</v>
      </c>
      <c r="J40" s="18">
        <f t="shared" ca="1" si="14"/>
        <v>0</v>
      </c>
      <c r="K40" s="19">
        <f t="shared" ca="1" si="11"/>
        <v>0</v>
      </c>
      <c r="L40" s="18">
        <f t="shared" ca="1" si="15"/>
        <v>0</v>
      </c>
      <c r="M40" s="18">
        <f t="shared" ca="1" si="15"/>
        <v>0</v>
      </c>
      <c r="N40" s="18">
        <f t="shared" ca="1" si="15"/>
        <v>0</v>
      </c>
      <c r="O40" s="19">
        <f t="shared" ca="1" si="12"/>
        <v>0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5"/>
        <v>0</v>
      </c>
      <c r="E41" s="19">
        <f t="shared" ca="1" si="9"/>
        <v>0</v>
      </c>
      <c r="F41" s="18">
        <f t="shared" ca="1" si="13"/>
        <v>0</v>
      </c>
      <c r="G41" s="18">
        <f t="shared" ca="1" si="13"/>
        <v>0</v>
      </c>
      <c r="H41" s="19">
        <f t="shared" ca="1" si="10"/>
        <v>0</v>
      </c>
      <c r="I41" s="18">
        <f t="shared" ca="1" si="14"/>
        <v>0</v>
      </c>
      <c r="J41" s="18">
        <f t="shared" ca="1" si="14"/>
        <v>0</v>
      </c>
      <c r="K41" s="19">
        <f t="shared" ca="1" si="11"/>
        <v>0</v>
      </c>
      <c r="L41" s="18">
        <f t="shared" ca="1" si="15"/>
        <v>0</v>
      </c>
      <c r="M41" s="18">
        <f t="shared" ca="1" si="15"/>
        <v>0</v>
      </c>
      <c r="N41" s="18">
        <f t="shared" ca="1" si="15"/>
        <v>0</v>
      </c>
      <c r="O41" s="19">
        <f t="shared" ca="1" si="12"/>
        <v>0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5"/>
        <v>26570</v>
      </c>
      <c r="E42" s="19">
        <f t="shared" ca="1" si="9"/>
        <v>11569515.09</v>
      </c>
      <c r="F42" s="18">
        <f t="shared" ca="1" si="13"/>
        <v>0</v>
      </c>
      <c r="G42" s="18">
        <f t="shared" ca="1" si="13"/>
        <v>0</v>
      </c>
      <c r="H42" s="19">
        <f t="shared" ca="1" si="10"/>
        <v>11569515.09</v>
      </c>
      <c r="I42" s="18">
        <f t="shared" ca="1" si="14"/>
        <v>0</v>
      </c>
      <c r="J42" s="18">
        <f t="shared" ca="1" si="14"/>
        <v>11569515.09</v>
      </c>
      <c r="K42" s="19">
        <f t="shared" ca="1" si="11"/>
        <v>0</v>
      </c>
      <c r="L42" s="18">
        <f t="shared" ca="1" si="15"/>
        <v>0</v>
      </c>
      <c r="M42" s="18">
        <f t="shared" ca="1" si="15"/>
        <v>0</v>
      </c>
      <c r="N42" s="18">
        <f t="shared" ca="1" si="15"/>
        <v>11196.51</v>
      </c>
      <c r="O42" s="19">
        <f t="shared" ca="1" si="12"/>
        <v>11607281.6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5"/>
        <v>0</v>
      </c>
      <c r="E43" s="19">
        <f t="shared" ca="1" si="9"/>
        <v>49335318.830000035</v>
      </c>
      <c r="F43" s="18">
        <f t="shared" ca="1" si="13"/>
        <v>0</v>
      </c>
      <c r="G43" s="18">
        <f t="shared" ca="1" si="13"/>
        <v>7343195.7100000009</v>
      </c>
      <c r="H43" s="19">
        <f t="shared" ca="1" si="10"/>
        <v>41992123.120000035</v>
      </c>
      <c r="I43" s="18">
        <f t="shared" ca="1" si="14"/>
        <v>5892227.3300000224</v>
      </c>
      <c r="J43" s="18">
        <f t="shared" ca="1" si="14"/>
        <v>36099895.790000014</v>
      </c>
      <c r="K43" s="19">
        <f t="shared" ca="1" si="11"/>
        <v>0</v>
      </c>
      <c r="L43" s="18">
        <f t="shared" ca="1" si="15"/>
        <v>0</v>
      </c>
      <c r="M43" s="18">
        <f t="shared" ca="1" si="15"/>
        <v>0</v>
      </c>
      <c r="N43" s="18">
        <f t="shared" ca="1" si="15"/>
        <v>1332188.2399999779</v>
      </c>
      <c r="O43" s="19">
        <f t="shared" ca="1" si="12"/>
        <v>50667507.070000015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5"/>
        <v>0</v>
      </c>
      <c r="E44" s="19">
        <f t="shared" ca="1" si="9"/>
        <v>0</v>
      </c>
      <c r="F44" s="18">
        <f t="shared" ca="1" si="13"/>
        <v>0</v>
      </c>
      <c r="G44" s="18">
        <f t="shared" ca="1" si="13"/>
        <v>0</v>
      </c>
      <c r="H44" s="19">
        <f t="shared" ca="1" si="10"/>
        <v>0</v>
      </c>
      <c r="I44" s="18">
        <f t="shared" ca="1" si="14"/>
        <v>0</v>
      </c>
      <c r="J44" s="18">
        <f t="shared" ca="1" si="14"/>
        <v>0</v>
      </c>
      <c r="K44" s="19">
        <f t="shared" ca="1" si="11"/>
        <v>0</v>
      </c>
      <c r="L44" s="18">
        <f t="shared" ca="1" si="15"/>
        <v>0</v>
      </c>
      <c r="M44" s="18">
        <f t="shared" ca="1" si="15"/>
        <v>0</v>
      </c>
      <c r="N44" s="18">
        <f t="shared" ca="1" si="15"/>
        <v>0</v>
      </c>
      <c r="O44" s="19">
        <f t="shared" ca="1" si="12"/>
        <v>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5"/>
        <v>23040</v>
      </c>
      <c r="E45" s="19">
        <f t="shared" ca="1" si="9"/>
        <v>4680077.5600000005</v>
      </c>
      <c r="F45" s="18">
        <f t="shared" ca="1" si="13"/>
        <v>0</v>
      </c>
      <c r="G45" s="18">
        <f t="shared" ca="1" si="13"/>
        <v>4680077.5600000005</v>
      </c>
      <c r="H45" s="19">
        <f t="shared" ca="1" si="10"/>
        <v>0</v>
      </c>
      <c r="I45" s="18">
        <f t="shared" ca="1" si="14"/>
        <v>0</v>
      </c>
      <c r="J45" s="18">
        <f t="shared" ca="1" si="14"/>
        <v>0</v>
      </c>
      <c r="K45" s="19">
        <f t="shared" ca="1" si="11"/>
        <v>0</v>
      </c>
      <c r="L45" s="18">
        <f t="shared" ca="1" si="15"/>
        <v>0</v>
      </c>
      <c r="M45" s="18">
        <f t="shared" ca="1" si="15"/>
        <v>0</v>
      </c>
      <c r="N45" s="18">
        <f t="shared" ca="1" si="15"/>
        <v>4076342.9000000004</v>
      </c>
      <c r="O45" s="19">
        <f t="shared" ca="1" si="12"/>
        <v>8779460.4600000009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5"/>
        <v>0</v>
      </c>
      <c r="E46" s="19">
        <f t="shared" ca="1" si="9"/>
        <v>176019.03999999998</v>
      </c>
      <c r="F46" s="18">
        <f t="shared" ca="1" si="13"/>
        <v>0</v>
      </c>
      <c r="G46" s="18">
        <f t="shared" ca="1" si="13"/>
        <v>55674.2</v>
      </c>
      <c r="H46" s="19">
        <f t="shared" ca="1" si="10"/>
        <v>120344.83999999998</v>
      </c>
      <c r="I46" s="18">
        <f t="shared" ca="1" si="14"/>
        <v>120344.83999999998</v>
      </c>
      <c r="J46" s="18">
        <f t="shared" ca="1" si="14"/>
        <v>0</v>
      </c>
      <c r="K46" s="19">
        <f t="shared" ca="1" si="11"/>
        <v>0</v>
      </c>
      <c r="L46" s="18">
        <f t="shared" ca="1" si="15"/>
        <v>0</v>
      </c>
      <c r="M46" s="18">
        <f t="shared" ca="1" si="15"/>
        <v>0</v>
      </c>
      <c r="N46" s="18">
        <f t="shared" ca="1" si="15"/>
        <v>693969.52</v>
      </c>
      <c r="O46" s="19">
        <f t="shared" ca="1" si="12"/>
        <v>869988.56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5"/>
        <v>0</v>
      </c>
      <c r="E47" s="19">
        <f t="shared" ca="1" si="9"/>
        <v>235530709.03</v>
      </c>
      <c r="F47" s="18">
        <f t="shared" ca="1" si="13"/>
        <v>0</v>
      </c>
      <c r="G47" s="18">
        <f t="shared" ca="1" si="13"/>
        <v>14786615.07</v>
      </c>
      <c r="H47" s="19">
        <f t="shared" ca="1" si="10"/>
        <v>220744093.96000001</v>
      </c>
      <c r="I47" s="18">
        <f t="shared" ca="1" si="14"/>
        <v>126924027.31</v>
      </c>
      <c r="J47" s="18">
        <f t="shared" ca="1" si="14"/>
        <v>93820066.650000006</v>
      </c>
      <c r="K47" s="19">
        <f t="shared" ca="1" si="11"/>
        <v>0</v>
      </c>
      <c r="L47" s="18">
        <f t="shared" ca="1" si="15"/>
        <v>0</v>
      </c>
      <c r="M47" s="18">
        <f t="shared" ca="1" si="15"/>
        <v>0</v>
      </c>
      <c r="N47" s="18">
        <f t="shared" ca="1" si="15"/>
        <v>19238336.579999998</v>
      </c>
      <c r="O47" s="19">
        <f t="shared" ca="1" si="12"/>
        <v>254769045.61000001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5"/>
        <v>0</v>
      </c>
      <c r="E48" s="19">
        <f t="shared" ca="1" si="9"/>
        <v>0</v>
      </c>
      <c r="F48" s="18">
        <f t="shared" ca="1" si="13"/>
        <v>0</v>
      </c>
      <c r="G48" s="18">
        <f t="shared" ca="1" si="13"/>
        <v>0</v>
      </c>
      <c r="H48" s="19">
        <f t="shared" ca="1" si="10"/>
        <v>0</v>
      </c>
      <c r="I48" s="18">
        <f t="shared" ca="1" si="14"/>
        <v>0</v>
      </c>
      <c r="J48" s="18">
        <f t="shared" ca="1" si="14"/>
        <v>0</v>
      </c>
      <c r="K48" s="19">
        <f t="shared" ca="1" si="11"/>
        <v>0</v>
      </c>
      <c r="L48" s="18">
        <f t="shared" ca="1" si="15"/>
        <v>0</v>
      </c>
      <c r="M48" s="18">
        <f t="shared" ca="1" si="15"/>
        <v>0</v>
      </c>
      <c r="N48" s="18">
        <f t="shared" ca="1" si="15"/>
        <v>0</v>
      </c>
      <c r="O48" s="19">
        <f t="shared" ca="1" si="12"/>
        <v>0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5"/>
        <v>13430.57</v>
      </c>
      <c r="E49" s="19">
        <f t="shared" ca="1" si="9"/>
        <v>184273922.59000298</v>
      </c>
      <c r="F49" s="18">
        <f t="shared" ca="1" si="13"/>
        <v>4917267.7100000102</v>
      </c>
      <c r="G49" s="18">
        <f t="shared" ca="1" si="13"/>
        <v>0</v>
      </c>
      <c r="H49" s="19">
        <f t="shared" ca="1" si="10"/>
        <v>169415711.02000299</v>
      </c>
      <c r="I49" s="18">
        <f t="shared" ca="1" si="14"/>
        <v>142191.75000000099</v>
      </c>
      <c r="J49" s="18">
        <f t="shared" ca="1" si="14"/>
        <v>169273519.27000299</v>
      </c>
      <c r="K49" s="19">
        <f t="shared" ca="1" si="11"/>
        <v>9940943.8599999789</v>
      </c>
      <c r="L49" s="18">
        <f t="shared" ca="1" si="15"/>
        <v>488710.56999999902</v>
      </c>
      <c r="M49" s="18">
        <f t="shared" ca="1" si="15"/>
        <v>9452233.2899999805</v>
      </c>
      <c r="N49" s="18">
        <f t="shared" ca="1" si="15"/>
        <v>3646191.17</v>
      </c>
      <c r="O49" s="19">
        <f t="shared" ca="1" si="12"/>
        <v>187933544.33000296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5"/>
        <v>665764.01000000047</v>
      </c>
      <c r="E50" s="19">
        <f t="shared" ca="1" si="9"/>
        <v>192755</v>
      </c>
      <c r="F50" s="18">
        <f t="shared" ca="1" si="13"/>
        <v>0</v>
      </c>
      <c r="G50" s="18">
        <f t="shared" ca="1" si="13"/>
        <v>7100</v>
      </c>
      <c r="H50" s="19">
        <f t="shared" ca="1" si="10"/>
        <v>0</v>
      </c>
      <c r="I50" s="18">
        <f t="shared" ca="1" si="14"/>
        <v>0</v>
      </c>
      <c r="J50" s="18">
        <f t="shared" ca="1" si="14"/>
        <v>0</v>
      </c>
      <c r="K50" s="19">
        <f t="shared" ca="1" si="11"/>
        <v>185655</v>
      </c>
      <c r="L50" s="18">
        <f t="shared" ca="1" si="15"/>
        <v>0</v>
      </c>
      <c r="M50" s="18">
        <f t="shared" ca="1" si="15"/>
        <v>185655</v>
      </c>
      <c r="N50" s="18">
        <f t="shared" ca="1" si="15"/>
        <v>217835355.95998567</v>
      </c>
      <c r="O50" s="19">
        <f t="shared" ca="1" si="12"/>
        <v>218693874.96998566</v>
      </c>
      <c r="P50" s="35"/>
      <c r="Q50" s="35"/>
      <c r="R50" s="35"/>
      <c r="S50" s="35"/>
      <c r="T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5"/>
        <v>0</v>
      </c>
      <c r="E51" s="19">
        <f t="shared" ca="1" si="9"/>
        <v>0</v>
      </c>
      <c r="F51" s="18">
        <f t="shared" ca="1" si="13"/>
        <v>0</v>
      </c>
      <c r="G51" s="18">
        <f t="shared" ca="1" si="13"/>
        <v>0</v>
      </c>
      <c r="H51" s="19">
        <f t="shared" ca="1" si="10"/>
        <v>0</v>
      </c>
      <c r="I51" s="18">
        <f t="shared" ca="1" si="14"/>
        <v>0</v>
      </c>
      <c r="J51" s="18">
        <f t="shared" ca="1" si="14"/>
        <v>0</v>
      </c>
      <c r="K51" s="19">
        <f t="shared" ca="1" si="11"/>
        <v>0</v>
      </c>
      <c r="L51" s="18">
        <f t="shared" ca="1" si="15"/>
        <v>0</v>
      </c>
      <c r="M51" s="18">
        <f t="shared" ca="1" si="15"/>
        <v>0</v>
      </c>
      <c r="N51" s="18">
        <f t="shared" ca="1" si="15"/>
        <v>24897.74</v>
      </c>
      <c r="O51" s="19">
        <f t="shared" ca="1" si="12"/>
        <v>24897.74</v>
      </c>
      <c r="P51" s="35"/>
      <c r="Q51" s="35"/>
      <c r="R51" s="35"/>
      <c r="S51" s="35"/>
      <c r="T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5"/>
        <v>0</v>
      </c>
      <c r="E52" s="19">
        <f t="shared" ca="1" si="9"/>
        <v>59961042.840000004</v>
      </c>
      <c r="F52" s="18">
        <f t="shared" ca="1" si="13"/>
        <v>0</v>
      </c>
      <c r="G52" s="18">
        <f t="shared" ca="1" si="13"/>
        <v>0</v>
      </c>
      <c r="H52" s="19">
        <f t="shared" ca="1" si="10"/>
        <v>59961042.840000004</v>
      </c>
      <c r="I52" s="18">
        <f t="shared" ca="1" si="14"/>
        <v>59961042.840000004</v>
      </c>
      <c r="J52" s="18">
        <f t="shared" ca="1" si="14"/>
        <v>0</v>
      </c>
      <c r="K52" s="19">
        <f t="shared" ca="1" si="11"/>
        <v>0</v>
      </c>
      <c r="L52" s="18">
        <f t="shared" ca="1" si="15"/>
        <v>0</v>
      </c>
      <c r="M52" s="18">
        <f t="shared" ca="1" si="15"/>
        <v>0</v>
      </c>
      <c r="N52" s="18">
        <f t="shared" ca="1" si="15"/>
        <v>3068.81</v>
      </c>
      <c r="O52" s="19">
        <f t="shared" ca="1" si="12"/>
        <v>59964111.650000006</v>
      </c>
      <c r="P52" s="35"/>
      <c r="Q52" s="35"/>
      <c r="R52" s="35"/>
      <c r="S52" s="35"/>
      <c r="T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5"/>
        <v>24947929.509999998</v>
      </c>
      <c r="E53" s="19">
        <f t="shared" ca="1" si="9"/>
        <v>0</v>
      </c>
      <c r="F53" s="18">
        <f t="shared" ca="1" si="13"/>
        <v>0</v>
      </c>
      <c r="G53" s="18">
        <f t="shared" ca="1" si="13"/>
        <v>0</v>
      </c>
      <c r="H53" s="19">
        <f t="shared" ca="1" si="10"/>
        <v>0</v>
      </c>
      <c r="I53" s="18">
        <f t="shared" ca="1" si="14"/>
        <v>0</v>
      </c>
      <c r="J53" s="18">
        <f t="shared" ca="1" si="14"/>
        <v>0</v>
      </c>
      <c r="K53" s="19">
        <f t="shared" ca="1" si="11"/>
        <v>0</v>
      </c>
      <c r="L53" s="18">
        <f t="shared" ca="1" si="15"/>
        <v>0</v>
      </c>
      <c r="M53" s="18">
        <f t="shared" ca="1" si="15"/>
        <v>0</v>
      </c>
      <c r="N53" s="18">
        <f t="shared" ca="1" si="15"/>
        <v>0</v>
      </c>
      <c r="O53" s="19">
        <f t="shared" ca="1" si="12"/>
        <v>24947929.509999998</v>
      </c>
      <c r="P53" s="35"/>
      <c r="Q53" s="35"/>
      <c r="R53" s="35"/>
      <c r="S53" s="35"/>
      <c r="T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5"/>
        <v>0</v>
      </c>
      <c r="E54" s="19">
        <f t="shared" ca="1" si="9"/>
        <v>0</v>
      </c>
      <c r="F54" s="18">
        <f t="shared" ca="1" si="13"/>
        <v>0</v>
      </c>
      <c r="G54" s="18">
        <f t="shared" ca="1" si="13"/>
        <v>0</v>
      </c>
      <c r="H54" s="19">
        <f t="shared" ca="1" si="10"/>
        <v>0</v>
      </c>
      <c r="I54" s="18">
        <f t="shared" ca="1" si="14"/>
        <v>0</v>
      </c>
      <c r="J54" s="18">
        <f t="shared" ca="1" si="14"/>
        <v>0</v>
      </c>
      <c r="K54" s="19">
        <f t="shared" ca="1" si="11"/>
        <v>0</v>
      </c>
      <c r="L54" s="18">
        <f t="shared" ca="1" si="15"/>
        <v>0</v>
      </c>
      <c r="M54" s="18">
        <f t="shared" ca="1" si="15"/>
        <v>0</v>
      </c>
      <c r="N54" s="18">
        <f t="shared" ca="1" si="15"/>
        <v>0</v>
      </c>
      <c r="O54" s="19">
        <f t="shared" ca="1" si="12"/>
        <v>0</v>
      </c>
      <c r="P54" s="35"/>
      <c r="Q54" s="35"/>
      <c r="R54" s="35"/>
      <c r="S54" s="35"/>
      <c r="T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ca="1" si="5"/>
        <v>0</v>
      </c>
      <c r="E55" s="19">
        <f t="shared" ca="1" si="9"/>
        <v>1656562576.3199999</v>
      </c>
      <c r="F55" s="18">
        <f t="shared" ref="F55:G70" ca="1" si="16">IFERROR(IF($C$2="Yurtiçi",INDIRECT("'"&amp;$B$2&amp;"'!"&amp;ADDRESS(MATCH($B55,INDIRECT("'"&amp;$B$2&amp;"'!$B$1:$B$1095"),0),MATCH(F$5,INDIRECT("'"&amp;$B$2&amp;"'!5:5"),0))),IF($C$2="Yurtdışı",INDIRECT("'"&amp;$B$2&amp;"'!"&amp;ADDRESS(MATCH($B55,INDIRECT("'"&amp;$B$2&amp;"'!$B$1:$B$1095"),0),MATCH(F$5,INDIRECT("'"&amp;$B$2&amp;"'!5:5"),0)+1)),INDIRECT("'"&amp;$B$2&amp;"'!"&amp;ADDRESS(MATCH($B55,INDIRECT("'"&amp;$B$2&amp;"'!$B$1:$B$1095"),0),MATCH(F$5,INDIRECT("'"&amp;$B$2&amp;"'!5:5"),0)))+INDIRECT("'"&amp;$B$2&amp;"'!"&amp;ADDRESS(MATCH($B55,INDIRECT("'"&amp;$B$2&amp;"'!$B$1:$B$1095"),0),MATCH(F$5,INDIRECT("'"&amp;$B$2&amp;"'!5:5"),0)+1)))),0)</f>
        <v>0</v>
      </c>
      <c r="G55" s="18">
        <f t="shared" ca="1" si="16"/>
        <v>0</v>
      </c>
      <c r="H55" s="19">
        <f t="shared" ca="1" si="10"/>
        <v>227820256.56</v>
      </c>
      <c r="I55" s="18">
        <f t="shared" ref="I55:J70" ca="1" si="17">IFERROR(IF($C$2="Yurtiçi",INDIRECT("'"&amp;$B$2&amp;"'!"&amp;ADDRESS(MATCH($B55,INDIRECT("'"&amp;$B$2&amp;"'!$B$1:$B$1095"),0),MATCH(I$5,INDIRECT("'"&amp;$B$2&amp;"'!5:5"),0))),IF($C$2="Yurtdışı",INDIRECT("'"&amp;$B$2&amp;"'!"&amp;ADDRESS(MATCH($B55,INDIRECT("'"&amp;$B$2&amp;"'!$B$1:$B$1095"),0),MATCH(I$5,INDIRECT("'"&amp;$B$2&amp;"'!5:5"),0)+1)),INDIRECT("'"&amp;$B$2&amp;"'!"&amp;ADDRESS(MATCH($B55,INDIRECT("'"&amp;$B$2&amp;"'!$B$1:$B$1095"),0),MATCH(I$5,INDIRECT("'"&amp;$B$2&amp;"'!5:5"),0)))+INDIRECT("'"&amp;$B$2&amp;"'!"&amp;ADDRESS(MATCH($B55,INDIRECT("'"&amp;$B$2&amp;"'!$B$1:$B$1095"),0),MATCH(I$5,INDIRECT("'"&amp;$B$2&amp;"'!5:5"),0)+1)))),0)</f>
        <v>5770341.0750811072</v>
      </c>
      <c r="J55" s="18">
        <f t="shared" ca="1" si="17"/>
        <v>222049915.48491889</v>
      </c>
      <c r="K55" s="19">
        <f t="shared" ca="1" si="11"/>
        <v>1428742319.76</v>
      </c>
      <c r="L55" s="18">
        <f t="shared" ref="L55:N70" ca="1" si="18">IFERROR(IF($C$2="Yurtiçi",INDIRECT("'"&amp;$B$2&amp;"'!"&amp;ADDRESS(MATCH($B55,INDIRECT("'"&amp;$B$2&amp;"'!$B$1:$B$1095"),0),MATCH(L$5,INDIRECT("'"&amp;$B$2&amp;"'!5:5"),0))),IF($C$2="Yurtdışı",INDIRECT("'"&amp;$B$2&amp;"'!"&amp;ADDRESS(MATCH($B55,INDIRECT("'"&amp;$B$2&amp;"'!$B$1:$B$1095"),0),MATCH(L$5,INDIRECT("'"&amp;$B$2&amp;"'!5:5"),0)+1)),INDIRECT("'"&amp;$B$2&amp;"'!"&amp;ADDRESS(MATCH($B55,INDIRECT("'"&amp;$B$2&amp;"'!$B$1:$B$1095"),0),MATCH(L$5,INDIRECT("'"&amp;$B$2&amp;"'!5:5"),0)))+INDIRECT("'"&amp;$B$2&amp;"'!"&amp;ADDRESS(MATCH($B55,INDIRECT("'"&amp;$B$2&amp;"'!$B$1:$B$1095"),0),MATCH(L$5,INDIRECT("'"&amp;$B$2&amp;"'!5:5"),0)+1)))),0)</f>
        <v>159312557.83935958</v>
      </c>
      <c r="M55" s="18">
        <f t="shared" ca="1" si="18"/>
        <v>1269429761.9206405</v>
      </c>
      <c r="N55" s="18">
        <f t="shared" ca="1" si="18"/>
        <v>0</v>
      </c>
      <c r="O55" s="19">
        <f t="shared" ca="1" si="12"/>
        <v>1656562576.3199999</v>
      </c>
      <c r="P55" s="35"/>
      <c r="Q55" s="35"/>
      <c r="R55" s="35"/>
      <c r="S55" s="35"/>
      <c r="T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5"/>
        <v>0</v>
      </c>
      <c r="E56" s="19">
        <f t="shared" ca="1" si="9"/>
        <v>10715588195.527365</v>
      </c>
      <c r="F56" s="18">
        <f t="shared" ca="1" si="16"/>
        <v>10143683.831999989</v>
      </c>
      <c r="G56" s="18">
        <f t="shared" ca="1" si="16"/>
        <v>156714</v>
      </c>
      <c r="H56" s="19">
        <f t="shared" ca="1" si="10"/>
        <v>3041948198.7339821</v>
      </c>
      <c r="I56" s="18">
        <f t="shared" ca="1" si="17"/>
        <v>11023840.02399998</v>
      </c>
      <c r="J56" s="18">
        <f t="shared" ca="1" si="17"/>
        <v>3030924358.7099819</v>
      </c>
      <c r="K56" s="19">
        <f t="shared" ca="1" si="11"/>
        <v>7663339598.9613829</v>
      </c>
      <c r="L56" s="18">
        <f t="shared" ca="1" si="18"/>
        <v>308585027.26650012</v>
      </c>
      <c r="M56" s="18">
        <f t="shared" ca="1" si="18"/>
        <v>7354754571.6948824</v>
      </c>
      <c r="N56" s="18">
        <f t="shared" ca="1" si="18"/>
        <v>331204.69999999995</v>
      </c>
      <c r="O56" s="19">
        <f t="shared" ca="1" si="12"/>
        <v>10715919400.227365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5"/>
        <v>363.48571428571427</v>
      </c>
      <c r="E57" s="19">
        <f t="shared" ca="1" si="9"/>
        <v>0</v>
      </c>
      <c r="F57" s="18">
        <f t="shared" ca="1" si="16"/>
        <v>0</v>
      </c>
      <c r="G57" s="18">
        <f t="shared" ca="1" si="16"/>
        <v>0</v>
      </c>
      <c r="H57" s="19">
        <f t="shared" ca="1" si="10"/>
        <v>0</v>
      </c>
      <c r="I57" s="18">
        <f t="shared" ca="1" si="17"/>
        <v>0</v>
      </c>
      <c r="J57" s="18">
        <f t="shared" ca="1" si="17"/>
        <v>0</v>
      </c>
      <c r="K57" s="19">
        <f t="shared" ca="1" si="11"/>
        <v>0</v>
      </c>
      <c r="L57" s="18">
        <f t="shared" ca="1" si="18"/>
        <v>0</v>
      </c>
      <c r="M57" s="18">
        <f t="shared" ca="1" si="18"/>
        <v>0</v>
      </c>
      <c r="N57" s="18">
        <f t="shared" ca="1" si="18"/>
        <v>0</v>
      </c>
      <c r="O57" s="19">
        <f t="shared" ca="1" si="12"/>
        <v>363.48571428571427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5"/>
        <v>0</v>
      </c>
      <c r="E58" s="19">
        <f t="shared" ca="1" si="9"/>
        <v>208862825.71000001</v>
      </c>
      <c r="F58" s="18">
        <f t="shared" ca="1" si="16"/>
        <v>28000</v>
      </c>
      <c r="G58" s="18">
        <f t="shared" ca="1" si="16"/>
        <v>31722886.630000003</v>
      </c>
      <c r="H58" s="19">
        <f t="shared" ca="1" si="10"/>
        <v>7653115.3299999991</v>
      </c>
      <c r="I58" s="18">
        <f t="shared" ca="1" si="17"/>
        <v>140842.34</v>
      </c>
      <c r="J58" s="18">
        <f t="shared" ca="1" si="17"/>
        <v>7512272.9899999993</v>
      </c>
      <c r="K58" s="19">
        <f t="shared" ca="1" si="11"/>
        <v>169458823.75</v>
      </c>
      <c r="L58" s="18">
        <f t="shared" ca="1" si="18"/>
        <v>13907303.43</v>
      </c>
      <c r="M58" s="18">
        <f t="shared" ca="1" si="18"/>
        <v>155551520.31999999</v>
      </c>
      <c r="N58" s="18">
        <f t="shared" ca="1" si="18"/>
        <v>18079394.757849999</v>
      </c>
      <c r="O58" s="19">
        <f t="shared" ca="1" si="12"/>
        <v>226942220.46785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5"/>
        <v>0</v>
      </c>
      <c r="E59" s="19">
        <f t="shared" ca="1" si="9"/>
        <v>0</v>
      </c>
      <c r="F59" s="18">
        <f t="shared" ca="1" si="16"/>
        <v>0</v>
      </c>
      <c r="G59" s="18">
        <f t="shared" ca="1" si="16"/>
        <v>0</v>
      </c>
      <c r="H59" s="19">
        <f t="shared" ca="1" si="10"/>
        <v>0</v>
      </c>
      <c r="I59" s="18">
        <f t="shared" ca="1" si="17"/>
        <v>0</v>
      </c>
      <c r="J59" s="18">
        <f t="shared" ca="1" si="17"/>
        <v>0</v>
      </c>
      <c r="K59" s="19">
        <f t="shared" ca="1" si="11"/>
        <v>0</v>
      </c>
      <c r="L59" s="18">
        <f t="shared" ca="1" si="18"/>
        <v>0</v>
      </c>
      <c r="M59" s="18">
        <f t="shared" ca="1" si="18"/>
        <v>0</v>
      </c>
      <c r="N59" s="18">
        <f t="shared" ca="1" si="18"/>
        <v>0</v>
      </c>
      <c r="O59" s="19">
        <f t="shared" ca="1" si="12"/>
        <v>0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5"/>
        <v>0</v>
      </c>
      <c r="E60" s="19">
        <f t="shared" ca="1" si="9"/>
        <v>0</v>
      </c>
      <c r="F60" s="18">
        <f t="shared" ca="1" si="16"/>
        <v>0</v>
      </c>
      <c r="G60" s="18">
        <f t="shared" ca="1" si="16"/>
        <v>0</v>
      </c>
      <c r="H60" s="19">
        <f t="shared" ca="1" si="10"/>
        <v>0</v>
      </c>
      <c r="I60" s="18">
        <f t="shared" ca="1" si="17"/>
        <v>0</v>
      </c>
      <c r="J60" s="18">
        <f t="shared" ca="1" si="17"/>
        <v>0</v>
      </c>
      <c r="K60" s="19">
        <f t="shared" ca="1" si="11"/>
        <v>0</v>
      </c>
      <c r="L60" s="18">
        <f t="shared" ca="1" si="18"/>
        <v>0</v>
      </c>
      <c r="M60" s="18">
        <f t="shared" ca="1" si="18"/>
        <v>0</v>
      </c>
      <c r="N60" s="18">
        <f t="shared" ca="1" si="18"/>
        <v>0</v>
      </c>
      <c r="O60" s="19">
        <f t="shared" ca="1" si="12"/>
        <v>0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5"/>
        <v>0</v>
      </c>
      <c r="E61" s="19">
        <f t="shared" ca="1" si="9"/>
        <v>0</v>
      </c>
      <c r="F61" s="18">
        <f t="shared" ca="1" si="16"/>
        <v>0</v>
      </c>
      <c r="G61" s="18">
        <f t="shared" ca="1" si="16"/>
        <v>0</v>
      </c>
      <c r="H61" s="19">
        <f t="shared" ca="1" si="10"/>
        <v>0</v>
      </c>
      <c r="I61" s="18">
        <f t="shared" ca="1" si="17"/>
        <v>0</v>
      </c>
      <c r="J61" s="18">
        <f t="shared" ca="1" si="17"/>
        <v>0</v>
      </c>
      <c r="K61" s="19">
        <f t="shared" ca="1" si="11"/>
        <v>0</v>
      </c>
      <c r="L61" s="18">
        <f t="shared" ca="1" si="18"/>
        <v>0</v>
      </c>
      <c r="M61" s="18">
        <f t="shared" ca="1" si="18"/>
        <v>0</v>
      </c>
      <c r="N61" s="18">
        <f t="shared" ca="1" si="18"/>
        <v>0</v>
      </c>
      <c r="O61" s="19">
        <f t="shared" ca="1" si="12"/>
        <v>0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5"/>
        <v>0</v>
      </c>
      <c r="E62" s="19">
        <f t="shared" ca="1" si="9"/>
        <v>526663.66949999973</v>
      </c>
      <c r="F62" s="18">
        <f t="shared" ca="1" si="16"/>
        <v>0</v>
      </c>
      <c r="G62" s="18">
        <f t="shared" ca="1" si="16"/>
        <v>0</v>
      </c>
      <c r="H62" s="19">
        <f t="shared" ca="1" si="10"/>
        <v>0</v>
      </c>
      <c r="I62" s="18">
        <f t="shared" ca="1" si="17"/>
        <v>0</v>
      </c>
      <c r="J62" s="18">
        <f t="shared" ca="1" si="17"/>
        <v>0</v>
      </c>
      <c r="K62" s="19">
        <f t="shared" ca="1" si="11"/>
        <v>526663.66949999973</v>
      </c>
      <c r="L62" s="18">
        <f t="shared" ca="1" si="18"/>
        <v>0</v>
      </c>
      <c r="M62" s="18">
        <f t="shared" ca="1" si="18"/>
        <v>526663.66949999973</v>
      </c>
      <c r="N62" s="18">
        <f t="shared" ca="1" si="18"/>
        <v>0</v>
      </c>
      <c r="O62" s="19">
        <f t="shared" ca="1" si="12"/>
        <v>526663.66949999973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5"/>
        <v>0</v>
      </c>
      <c r="E63" s="19">
        <f t="shared" ca="1" si="9"/>
        <v>0</v>
      </c>
      <c r="F63" s="18">
        <f t="shared" ca="1" si="16"/>
        <v>0</v>
      </c>
      <c r="G63" s="18">
        <f t="shared" ca="1" si="16"/>
        <v>0</v>
      </c>
      <c r="H63" s="19">
        <f t="shared" ca="1" si="10"/>
        <v>0</v>
      </c>
      <c r="I63" s="18">
        <f t="shared" ca="1" si="17"/>
        <v>0</v>
      </c>
      <c r="J63" s="18">
        <f t="shared" ca="1" si="17"/>
        <v>0</v>
      </c>
      <c r="K63" s="19">
        <f t="shared" ca="1" si="11"/>
        <v>0</v>
      </c>
      <c r="L63" s="18">
        <f t="shared" ca="1" si="18"/>
        <v>0</v>
      </c>
      <c r="M63" s="18">
        <f t="shared" ca="1" si="18"/>
        <v>0</v>
      </c>
      <c r="N63" s="18">
        <f t="shared" ca="1" si="18"/>
        <v>0</v>
      </c>
      <c r="O63" s="19">
        <f t="shared" ca="1" si="12"/>
        <v>0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5"/>
        <v>0</v>
      </c>
      <c r="E64" s="19">
        <f t="shared" ca="1" si="9"/>
        <v>0</v>
      </c>
      <c r="F64" s="18">
        <f t="shared" ca="1" si="16"/>
        <v>0</v>
      </c>
      <c r="G64" s="18">
        <f t="shared" ca="1" si="16"/>
        <v>0</v>
      </c>
      <c r="H64" s="19">
        <f t="shared" ca="1" si="10"/>
        <v>0</v>
      </c>
      <c r="I64" s="18">
        <f t="shared" ca="1" si="17"/>
        <v>0</v>
      </c>
      <c r="J64" s="18">
        <f t="shared" ca="1" si="17"/>
        <v>0</v>
      </c>
      <c r="K64" s="19">
        <f t="shared" ca="1" si="11"/>
        <v>0</v>
      </c>
      <c r="L64" s="18">
        <f t="shared" ca="1" si="18"/>
        <v>0</v>
      </c>
      <c r="M64" s="18">
        <f t="shared" ca="1" si="18"/>
        <v>0</v>
      </c>
      <c r="N64" s="18">
        <f t="shared" ca="1" si="18"/>
        <v>0</v>
      </c>
      <c r="O64" s="19">
        <f t="shared" ca="1" si="12"/>
        <v>0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5"/>
        <v>0</v>
      </c>
      <c r="E65" s="19">
        <f t="shared" ca="1" si="9"/>
        <v>0</v>
      </c>
      <c r="F65" s="18">
        <f t="shared" ca="1" si="16"/>
        <v>0</v>
      </c>
      <c r="G65" s="18">
        <f t="shared" ca="1" si="16"/>
        <v>0</v>
      </c>
      <c r="H65" s="19">
        <f t="shared" ca="1" si="10"/>
        <v>0</v>
      </c>
      <c r="I65" s="18">
        <f t="shared" ca="1" si="17"/>
        <v>0</v>
      </c>
      <c r="J65" s="18">
        <f t="shared" ca="1" si="17"/>
        <v>0</v>
      </c>
      <c r="K65" s="19">
        <f t="shared" ca="1" si="11"/>
        <v>0</v>
      </c>
      <c r="L65" s="18">
        <f t="shared" ca="1" si="18"/>
        <v>0</v>
      </c>
      <c r="M65" s="18">
        <f t="shared" ca="1" si="18"/>
        <v>0</v>
      </c>
      <c r="N65" s="18">
        <f t="shared" ca="1" si="18"/>
        <v>0</v>
      </c>
      <c r="O65" s="19">
        <f t="shared" ca="1" si="12"/>
        <v>0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5"/>
        <v>0</v>
      </c>
      <c r="E66" s="19">
        <f t="shared" ca="1" si="9"/>
        <v>0</v>
      </c>
      <c r="F66" s="18">
        <f t="shared" ca="1" si="16"/>
        <v>0</v>
      </c>
      <c r="G66" s="18">
        <f t="shared" ca="1" si="16"/>
        <v>0</v>
      </c>
      <c r="H66" s="19">
        <f t="shared" ca="1" si="10"/>
        <v>0</v>
      </c>
      <c r="I66" s="18">
        <f t="shared" ca="1" si="17"/>
        <v>0</v>
      </c>
      <c r="J66" s="18">
        <f t="shared" ca="1" si="17"/>
        <v>0</v>
      </c>
      <c r="K66" s="19">
        <f t="shared" ca="1" si="11"/>
        <v>0</v>
      </c>
      <c r="L66" s="18">
        <f t="shared" ca="1" si="18"/>
        <v>0</v>
      </c>
      <c r="M66" s="18">
        <f t="shared" ca="1" si="18"/>
        <v>0</v>
      </c>
      <c r="N66" s="18">
        <f t="shared" ca="1" si="18"/>
        <v>0</v>
      </c>
      <c r="O66" s="19">
        <f t="shared" ca="1" si="12"/>
        <v>0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5"/>
        <v>0</v>
      </c>
      <c r="E67" s="19">
        <f t="shared" ca="1" si="9"/>
        <v>0</v>
      </c>
      <c r="F67" s="18">
        <f t="shared" ca="1" si="16"/>
        <v>0</v>
      </c>
      <c r="G67" s="18">
        <f t="shared" ca="1" si="16"/>
        <v>0</v>
      </c>
      <c r="H67" s="19">
        <f t="shared" ca="1" si="10"/>
        <v>0</v>
      </c>
      <c r="I67" s="18">
        <f t="shared" ca="1" si="17"/>
        <v>0</v>
      </c>
      <c r="J67" s="18">
        <f t="shared" ca="1" si="17"/>
        <v>0</v>
      </c>
      <c r="K67" s="19">
        <f t="shared" ca="1" si="11"/>
        <v>0</v>
      </c>
      <c r="L67" s="18">
        <f t="shared" ca="1" si="18"/>
        <v>0</v>
      </c>
      <c r="M67" s="18">
        <f t="shared" ca="1" si="18"/>
        <v>0</v>
      </c>
      <c r="N67" s="18">
        <f t="shared" ca="1" si="18"/>
        <v>0</v>
      </c>
      <c r="O67" s="19">
        <f t="shared" ca="1" si="12"/>
        <v>0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5"/>
        <v>0</v>
      </c>
      <c r="E68" s="19">
        <f t="shared" ca="1" si="9"/>
        <v>0</v>
      </c>
      <c r="F68" s="18">
        <f t="shared" ca="1" si="16"/>
        <v>0</v>
      </c>
      <c r="G68" s="18">
        <f t="shared" ca="1" si="16"/>
        <v>0</v>
      </c>
      <c r="H68" s="19">
        <f t="shared" ca="1" si="10"/>
        <v>0</v>
      </c>
      <c r="I68" s="18">
        <f t="shared" ca="1" si="17"/>
        <v>0</v>
      </c>
      <c r="J68" s="18">
        <f t="shared" ca="1" si="17"/>
        <v>0</v>
      </c>
      <c r="K68" s="19">
        <f t="shared" ca="1" si="11"/>
        <v>0</v>
      </c>
      <c r="L68" s="18">
        <f t="shared" ca="1" si="18"/>
        <v>0</v>
      </c>
      <c r="M68" s="18">
        <f t="shared" ca="1" si="18"/>
        <v>0</v>
      </c>
      <c r="N68" s="18">
        <f t="shared" ca="1" si="18"/>
        <v>0</v>
      </c>
      <c r="O68" s="19">
        <f t="shared" ca="1" si="12"/>
        <v>0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5"/>
        <v>0</v>
      </c>
      <c r="E69" s="19">
        <f t="shared" ca="1" si="9"/>
        <v>0</v>
      </c>
      <c r="F69" s="18">
        <f t="shared" ca="1" si="16"/>
        <v>0</v>
      </c>
      <c r="G69" s="18">
        <f t="shared" ca="1" si="16"/>
        <v>0</v>
      </c>
      <c r="H69" s="19">
        <f t="shared" ca="1" si="10"/>
        <v>0</v>
      </c>
      <c r="I69" s="18">
        <f t="shared" ca="1" si="17"/>
        <v>0</v>
      </c>
      <c r="J69" s="18">
        <f t="shared" ca="1" si="17"/>
        <v>0</v>
      </c>
      <c r="K69" s="19">
        <f t="shared" ca="1" si="11"/>
        <v>0</v>
      </c>
      <c r="L69" s="18">
        <f t="shared" ca="1" si="18"/>
        <v>0</v>
      </c>
      <c r="M69" s="18">
        <f t="shared" ca="1" si="18"/>
        <v>0</v>
      </c>
      <c r="N69" s="18">
        <f t="shared" ca="1" si="18"/>
        <v>0</v>
      </c>
      <c r="O69" s="19">
        <f t="shared" ca="1" si="12"/>
        <v>0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5"/>
        <v>0</v>
      </c>
      <c r="E70" s="19">
        <f t="shared" ca="1" si="9"/>
        <v>166194680.30000001</v>
      </c>
      <c r="F70" s="18">
        <f t="shared" ca="1" si="16"/>
        <v>0</v>
      </c>
      <c r="G70" s="18">
        <f t="shared" ca="1" si="16"/>
        <v>0</v>
      </c>
      <c r="H70" s="19">
        <f t="shared" ca="1" si="10"/>
        <v>166194680.30000001</v>
      </c>
      <c r="I70" s="18">
        <f t="shared" ca="1" si="17"/>
        <v>17046372.470000003</v>
      </c>
      <c r="J70" s="18">
        <f t="shared" ca="1" si="17"/>
        <v>149148307.83000001</v>
      </c>
      <c r="K70" s="19">
        <f t="shared" ca="1" si="11"/>
        <v>0</v>
      </c>
      <c r="L70" s="18">
        <f t="shared" ca="1" si="18"/>
        <v>0</v>
      </c>
      <c r="M70" s="18">
        <f t="shared" ca="1" si="18"/>
        <v>0</v>
      </c>
      <c r="N70" s="18">
        <f t="shared" ca="1" si="18"/>
        <v>0</v>
      </c>
      <c r="O70" s="19">
        <f t="shared" ca="1" si="12"/>
        <v>166194680.30000001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ca="1" si="5"/>
        <v>0</v>
      </c>
      <c r="E71" s="19">
        <f t="shared" ca="1" si="9"/>
        <v>77842.28</v>
      </c>
      <c r="F71" s="18">
        <f t="shared" ref="F71:G76" ca="1" si="19">IFERROR(IF($C$2="Yurtiçi",INDIRECT("'"&amp;$B$2&amp;"'!"&amp;ADDRESS(MATCH($B71,INDIRECT("'"&amp;$B$2&amp;"'!$B$1:$B$1095"),0),MATCH(F$5,INDIRECT("'"&amp;$B$2&amp;"'!5:5"),0))),IF($C$2="Yurtdışı",INDIRECT("'"&amp;$B$2&amp;"'!"&amp;ADDRESS(MATCH($B71,INDIRECT("'"&amp;$B$2&amp;"'!$B$1:$B$1095"),0),MATCH(F$5,INDIRECT("'"&amp;$B$2&amp;"'!5:5"),0)+1)),INDIRECT("'"&amp;$B$2&amp;"'!"&amp;ADDRESS(MATCH($B71,INDIRECT("'"&amp;$B$2&amp;"'!$B$1:$B$1095"),0),MATCH(F$5,INDIRECT("'"&amp;$B$2&amp;"'!5:5"),0)))+INDIRECT("'"&amp;$B$2&amp;"'!"&amp;ADDRESS(MATCH($B71,INDIRECT("'"&amp;$B$2&amp;"'!$B$1:$B$1095"),0),MATCH(F$5,INDIRECT("'"&amp;$B$2&amp;"'!5:5"),0)+1)))),0)</f>
        <v>0</v>
      </c>
      <c r="G71" s="18">
        <f t="shared" ca="1" si="19"/>
        <v>0</v>
      </c>
      <c r="H71" s="19">
        <f t="shared" ca="1" si="10"/>
        <v>77842.28</v>
      </c>
      <c r="I71" s="18">
        <f t="shared" ref="I71:J76" ca="1" si="20">IFERROR(IF($C$2="Yurtiçi",INDIRECT("'"&amp;$B$2&amp;"'!"&amp;ADDRESS(MATCH($B71,INDIRECT("'"&amp;$B$2&amp;"'!$B$1:$B$1095"),0),MATCH(I$5,INDIRECT("'"&amp;$B$2&amp;"'!5:5"),0))),IF($C$2="Yurtdışı",INDIRECT("'"&amp;$B$2&amp;"'!"&amp;ADDRESS(MATCH($B71,INDIRECT("'"&amp;$B$2&amp;"'!$B$1:$B$1095"),0),MATCH(I$5,INDIRECT("'"&amp;$B$2&amp;"'!5:5"),0)+1)),INDIRECT("'"&amp;$B$2&amp;"'!"&amp;ADDRESS(MATCH($B71,INDIRECT("'"&amp;$B$2&amp;"'!$B$1:$B$1095"),0),MATCH(I$5,INDIRECT("'"&amp;$B$2&amp;"'!5:5"),0)))+INDIRECT("'"&amp;$B$2&amp;"'!"&amp;ADDRESS(MATCH($B71,INDIRECT("'"&amp;$B$2&amp;"'!$B$1:$B$1095"),0),MATCH(I$5,INDIRECT("'"&amp;$B$2&amp;"'!5:5"),0)+1)))),0)</f>
        <v>0</v>
      </c>
      <c r="J71" s="18">
        <f t="shared" ca="1" si="20"/>
        <v>77842.28</v>
      </c>
      <c r="K71" s="19">
        <f t="shared" ca="1" si="11"/>
        <v>0</v>
      </c>
      <c r="L71" s="18">
        <f t="shared" ref="L71:N76" ca="1" si="21">IFERROR(IF($C$2="Yurtiçi",INDIRECT("'"&amp;$B$2&amp;"'!"&amp;ADDRESS(MATCH($B71,INDIRECT("'"&amp;$B$2&amp;"'!$B$1:$B$1095"),0),MATCH(L$5,INDIRECT("'"&amp;$B$2&amp;"'!5:5"),0))),IF($C$2="Yurtdışı",INDIRECT("'"&amp;$B$2&amp;"'!"&amp;ADDRESS(MATCH($B71,INDIRECT("'"&amp;$B$2&amp;"'!$B$1:$B$1095"),0),MATCH(L$5,INDIRECT("'"&amp;$B$2&amp;"'!5:5"),0)+1)),INDIRECT("'"&amp;$B$2&amp;"'!"&amp;ADDRESS(MATCH($B71,INDIRECT("'"&amp;$B$2&amp;"'!$B$1:$B$1095"),0),MATCH(L$5,INDIRECT("'"&amp;$B$2&amp;"'!5:5"),0)))+INDIRECT("'"&amp;$B$2&amp;"'!"&amp;ADDRESS(MATCH($B71,INDIRECT("'"&amp;$B$2&amp;"'!$B$1:$B$1095"),0),MATCH(L$5,INDIRECT("'"&amp;$B$2&amp;"'!5:5"),0)+1)))),0)</f>
        <v>0</v>
      </c>
      <c r="M71" s="18">
        <f t="shared" ca="1" si="21"/>
        <v>0</v>
      </c>
      <c r="N71" s="18">
        <f t="shared" ca="1" si="21"/>
        <v>0</v>
      </c>
      <c r="O71" s="19">
        <f t="shared" ca="1" si="12"/>
        <v>77842.28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5"/>
        <v>0</v>
      </c>
      <c r="E72" s="19">
        <f t="shared" ca="1" si="9"/>
        <v>19001923.140000042</v>
      </c>
      <c r="F72" s="18">
        <f t="shared" ca="1" si="19"/>
        <v>0</v>
      </c>
      <c r="G72" s="18">
        <f t="shared" ca="1" si="19"/>
        <v>0</v>
      </c>
      <c r="H72" s="19">
        <f t="shared" ca="1" si="10"/>
        <v>19001923.140000042</v>
      </c>
      <c r="I72" s="18">
        <f t="shared" ca="1" si="20"/>
        <v>258132.12</v>
      </c>
      <c r="J72" s="18">
        <f t="shared" ca="1" si="20"/>
        <v>18743791.020000041</v>
      </c>
      <c r="K72" s="19">
        <f t="shared" ca="1" si="11"/>
        <v>0</v>
      </c>
      <c r="L72" s="18">
        <f t="shared" ca="1" si="21"/>
        <v>0</v>
      </c>
      <c r="M72" s="18">
        <f t="shared" ca="1" si="21"/>
        <v>0</v>
      </c>
      <c r="N72" s="18">
        <f t="shared" ca="1" si="21"/>
        <v>0</v>
      </c>
      <c r="O72" s="19">
        <f t="shared" ca="1" si="12"/>
        <v>19001923.140000042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5"/>
        <v>0</v>
      </c>
      <c r="E73" s="19">
        <f t="shared" ca="1" si="9"/>
        <v>22934766.830000002</v>
      </c>
      <c r="F73" s="18">
        <f t="shared" ca="1" si="19"/>
        <v>0</v>
      </c>
      <c r="G73" s="18">
        <f t="shared" ca="1" si="19"/>
        <v>0</v>
      </c>
      <c r="H73" s="19">
        <f t="shared" ca="1" si="10"/>
        <v>22934766.830000002</v>
      </c>
      <c r="I73" s="18">
        <f t="shared" ca="1" si="20"/>
        <v>0</v>
      </c>
      <c r="J73" s="18">
        <f t="shared" ca="1" si="20"/>
        <v>22934766.830000002</v>
      </c>
      <c r="K73" s="19">
        <f t="shared" ca="1" si="11"/>
        <v>0</v>
      </c>
      <c r="L73" s="18">
        <f t="shared" ca="1" si="21"/>
        <v>0</v>
      </c>
      <c r="M73" s="18">
        <f t="shared" ca="1" si="21"/>
        <v>0</v>
      </c>
      <c r="N73" s="18">
        <f t="shared" ca="1" si="21"/>
        <v>0</v>
      </c>
      <c r="O73" s="19">
        <f t="shared" ca="1" si="12"/>
        <v>22934766.830000002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5"/>
        <v>0</v>
      </c>
      <c r="E74" s="19">
        <f t="shared" ca="1" si="9"/>
        <v>470407247.76000065</v>
      </c>
      <c r="F74" s="18">
        <f t="shared" ca="1" si="19"/>
        <v>464990</v>
      </c>
      <c r="G74" s="18">
        <f t="shared" ca="1" si="19"/>
        <v>1335164.0800000003</v>
      </c>
      <c r="H74" s="19">
        <f t="shared" ca="1" si="10"/>
        <v>142069584.77999964</v>
      </c>
      <c r="I74" s="18">
        <f t="shared" ca="1" si="20"/>
        <v>2684260.7599999998</v>
      </c>
      <c r="J74" s="18">
        <f t="shared" ca="1" si="20"/>
        <v>139385324.01999965</v>
      </c>
      <c r="K74" s="19">
        <f t="shared" ca="1" si="11"/>
        <v>326537508.90000099</v>
      </c>
      <c r="L74" s="18">
        <f t="shared" ca="1" si="21"/>
        <v>682979.27</v>
      </c>
      <c r="M74" s="18">
        <f t="shared" ca="1" si="21"/>
        <v>325854529.63000101</v>
      </c>
      <c r="N74" s="18">
        <f t="shared" ca="1" si="21"/>
        <v>676441.98999999883</v>
      </c>
      <c r="O74" s="19">
        <f t="shared" ca="1" si="12"/>
        <v>471083689.75000066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5"/>
        <v>0</v>
      </c>
      <c r="E75" s="19">
        <f t="shared" ca="1" si="9"/>
        <v>4584001.62</v>
      </c>
      <c r="F75" s="18">
        <f t="shared" ca="1" si="19"/>
        <v>0</v>
      </c>
      <c r="G75" s="18">
        <f t="shared" ca="1" si="19"/>
        <v>0</v>
      </c>
      <c r="H75" s="19">
        <f t="shared" ca="1" si="10"/>
        <v>4584001.62</v>
      </c>
      <c r="I75" s="18">
        <f t="shared" ca="1" si="20"/>
        <v>25878.14</v>
      </c>
      <c r="J75" s="18">
        <f t="shared" ca="1" si="20"/>
        <v>4558123.4800000004</v>
      </c>
      <c r="K75" s="19">
        <f t="shared" ca="1" si="11"/>
        <v>0</v>
      </c>
      <c r="L75" s="18">
        <f t="shared" ca="1" si="21"/>
        <v>0</v>
      </c>
      <c r="M75" s="18">
        <f t="shared" ca="1" si="21"/>
        <v>0</v>
      </c>
      <c r="N75" s="18">
        <f t="shared" ca="1" si="21"/>
        <v>0</v>
      </c>
      <c r="O75" s="19">
        <f t="shared" ca="1" si="12"/>
        <v>4584001.62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5"/>
        <v>0</v>
      </c>
      <c r="E76" s="19">
        <f t="shared" ca="1" si="9"/>
        <v>0</v>
      </c>
      <c r="F76" s="18">
        <f t="shared" ca="1" si="19"/>
        <v>0</v>
      </c>
      <c r="G76" s="18">
        <f t="shared" ca="1" si="19"/>
        <v>0</v>
      </c>
      <c r="H76" s="19">
        <f t="shared" ca="1" si="10"/>
        <v>0</v>
      </c>
      <c r="I76" s="18">
        <f t="shared" ca="1" si="20"/>
        <v>0</v>
      </c>
      <c r="J76" s="18">
        <f t="shared" ca="1" si="20"/>
        <v>0</v>
      </c>
      <c r="K76" s="19">
        <f t="shared" ca="1" si="11"/>
        <v>0</v>
      </c>
      <c r="L76" s="18">
        <f t="shared" ca="1" si="21"/>
        <v>0</v>
      </c>
      <c r="M76" s="18">
        <f t="shared" ca="1" si="21"/>
        <v>0</v>
      </c>
      <c r="N76" s="18">
        <f t="shared" ca="1" si="21"/>
        <v>0</v>
      </c>
      <c r="O76" s="19">
        <f t="shared" ca="1" si="12"/>
        <v>0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O77" ca="1" si="22">SUMIF($C$7:$C$76,"HD",D$7:D$76)</f>
        <v>125400174.99047613</v>
      </c>
      <c r="E77" s="49">
        <f t="shared" ca="1" si="22"/>
        <v>47489421457.563675</v>
      </c>
      <c r="F77" s="49">
        <f t="shared" ca="1" si="22"/>
        <v>1012951644.1220002</v>
      </c>
      <c r="G77" s="49">
        <f t="shared" ca="1" si="22"/>
        <v>287628617.84004104</v>
      </c>
      <c r="H77" s="49">
        <f t="shared" ca="1" si="22"/>
        <v>15640302983.374624</v>
      </c>
      <c r="I77" s="49">
        <f t="shared" ca="1" si="22"/>
        <v>1709839387.5841622</v>
      </c>
      <c r="J77" s="49">
        <f t="shared" ca="1" si="22"/>
        <v>13930463595.790462</v>
      </c>
      <c r="K77" s="49">
        <f t="shared" ca="1" si="22"/>
        <v>30548538212.22702</v>
      </c>
      <c r="L77" s="49">
        <f t="shared" ca="1" si="22"/>
        <v>4430117736.4617672</v>
      </c>
      <c r="M77" s="49">
        <f t="shared" ca="1" si="22"/>
        <v>26118420475.765251</v>
      </c>
      <c r="N77" s="49">
        <f t="shared" ca="1" si="22"/>
        <v>461611474.87598574</v>
      </c>
      <c r="O77" s="49">
        <f t="shared" ca="1" si="22"/>
        <v>48076433107.430145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t="shared" ref="D78:O78" ca="1" si="23">SUMIF($C$7:$C$76,"H",D$7:D$76)+SUMIF($C$7:$C$76,"E",D$7:D$76)</f>
        <v>363.48571428571427</v>
      </c>
      <c r="E78" s="49">
        <f t="shared" ca="1" si="23"/>
        <v>892589951.30950081</v>
      </c>
      <c r="F78" s="49">
        <f t="shared" ca="1" si="23"/>
        <v>492990</v>
      </c>
      <c r="G78" s="49">
        <f t="shared" ca="1" si="23"/>
        <v>33058050.710000005</v>
      </c>
      <c r="H78" s="49">
        <f t="shared" ca="1" si="23"/>
        <v>362515914.27999967</v>
      </c>
      <c r="I78" s="49">
        <f t="shared" ca="1" si="23"/>
        <v>20155485.830000002</v>
      </c>
      <c r="J78" s="49">
        <f t="shared" ca="1" si="23"/>
        <v>342360428.44999975</v>
      </c>
      <c r="K78" s="49">
        <f t="shared" ca="1" si="23"/>
        <v>496522996.31950098</v>
      </c>
      <c r="L78" s="49">
        <f t="shared" ca="1" si="23"/>
        <v>14590282.699999999</v>
      </c>
      <c r="M78" s="49">
        <f t="shared" ca="1" si="23"/>
        <v>481932713.61950099</v>
      </c>
      <c r="N78" s="49">
        <f t="shared" ca="1" si="23"/>
        <v>18755836.747849997</v>
      </c>
      <c r="O78" s="49">
        <f t="shared" ca="1" si="23"/>
        <v>911346151.54306507</v>
      </c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O79" ca="1" si="24">D77+D78</f>
        <v>125400538.47619042</v>
      </c>
      <c r="E79" s="49">
        <f t="shared" ca="1" si="24"/>
        <v>48382011408.873177</v>
      </c>
      <c r="F79" s="49">
        <f t="shared" ca="1" si="24"/>
        <v>1013444634.1220002</v>
      </c>
      <c r="G79" s="49">
        <f t="shared" ca="1" si="24"/>
        <v>320686668.55004102</v>
      </c>
      <c r="H79" s="49">
        <f t="shared" ca="1" si="24"/>
        <v>16002818897.654623</v>
      </c>
      <c r="I79" s="49">
        <f t="shared" ca="1" si="24"/>
        <v>1729994873.4141622</v>
      </c>
      <c r="J79" s="49">
        <f t="shared" ca="1" si="24"/>
        <v>14272824024.240461</v>
      </c>
      <c r="K79" s="49">
        <f t="shared" ca="1" si="24"/>
        <v>31045061208.54652</v>
      </c>
      <c r="L79" s="49">
        <f t="shared" ca="1" si="24"/>
        <v>4444708019.161767</v>
      </c>
      <c r="M79" s="49">
        <f t="shared" ca="1" si="24"/>
        <v>26600353189.38475</v>
      </c>
      <c r="N79" s="49">
        <f t="shared" ca="1" si="24"/>
        <v>480367311.62383574</v>
      </c>
      <c r="O79" s="49">
        <f t="shared" ca="1" si="24"/>
        <v>48987779258.973213</v>
      </c>
      <c r="P79" s="3"/>
      <c r="Q79" s="3"/>
      <c r="R79" s="3"/>
      <c r="S79" s="3"/>
      <c r="T79" s="3"/>
      <c r="U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 s="35" customFormat="1">
      <c r="A81" s="53"/>
      <c r="B81" s="53"/>
      <c r="C81" s="53"/>
    </row>
    <row r="82" spans="1:230" s="35" customFormat="1">
      <c r="A82" s="53"/>
      <c r="B82" s="53"/>
      <c r="C82" s="53"/>
    </row>
    <row r="83" spans="1:230">
      <c r="A83" s="53"/>
      <c r="B83" s="53"/>
      <c r="C83" s="5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</row>
    <row r="84" spans="1:230">
      <c r="A84" s="53"/>
      <c r="B84" s="53"/>
      <c r="C84" s="5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  <row r="85" spans="1:230"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</row>
  </sheetData>
  <mergeCells count="1">
    <mergeCell ref="E2:G2"/>
  </mergeCells>
  <dataValidations count="2">
    <dataValidation type="list" allowBlank="1" showInputMessage="1" showErrorMessage="1" sqref="B2" xr:uid="{60A9EEFF-3F7B-4D78-8B28-CFE3351456F9}">
      <formula1>"Toplam,Direkt,Endirekt"</formula1>
    </dataValidation>
    <dataValidation type="list" allowBlank="1" showInputMessage="1" showErrorMessage="1" sqref="C2" xr:uid="{0F1E117A-D545-4A40-B187-A319971CED81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DCEE-C8A7-4374-BE04-20E4CC17E001}">
  <dimension ref="A1:IB85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330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717</v>
      </c>
      <c r="E5" s="78">
        <v>737</v>
      </c>
      <c r="F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27</v>
      </c>
      <c r="E6" s="56" t="s">
        <v>28</v>
      </c>
      <c r="F6" s="79" t="s">
        <v>331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E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9">
        <f t="shared" ref="F7:F22" ca="1" si="1">+SUM(D7:E7)</f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526701319.55000001</v>
      </c>
      <c r="E8" s="18">
        <f t="shared" ca="1" si="0"/>
        <v>0</v>
      </c>
      <c r="F8" s="19">
        <f t="shared" ca="1" si="1"/>
        <v>526701319.55000001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1574811882.4999998</v>
      </c>
      <c r="E9" s="18">
        <f t="shared" ca="1" si="0"/>
        <v>0</v>
      </c>
      <c r="F9" s="19">
        <f t="shared" ca="1" si="1"/>
        <v>1574811882.4999998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2567523918.3699703</v>
      </c>
      <c r="E10" s="18">
        <f t="shared" ca="1" si="0"/>
        <v>0</v>
      </c>
      <c r="F10" s="19">
        <f t="shared" ca="1" si="1"/>
        <v>2567523918.3699703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590697979.16059995</v>
      </c>
      <c r="E11" s="18">
        <f t="shared" ca="1" si="0"/>
        <v>0</v>
      </c>
      <c r="F11" s="19">
        <f t="shared" ca="1" si="1"/>
        <v>590697979.16059995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9">
        <f t="shared" ca="1" si="1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771385417</v>
      </c>
      <c r="E13" s="18">
        <f t="shared" ca="1" si="0"/>
        <v>0</v>
      </c>
      <c r="F13" s="19">
        <f t="shared" ca="1" si="1"/>
        <v>771385417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1824515549.6800001</v>
      </c>
      <c r="E14" s="18">
        <f t="shared" ca="1" si="0"/>
        <v>0</v>
      </c>
      <c r="F14" s="19">
        <f t="shared" ca="1" si="1"/>
        <v>1824515549.6800001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9">
        <f t="shared" ca="1" si="1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9">
        <f t="shared" ca="1" si="1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1989387.68</v>
      </c>
      <c r="E17" s="18">
        <f t="shared" ca="1" si="0"/>
        <v>0</v>
      </c>
      <c r="F17" s="19">
        <f t="shared" ca="1" si="1"/>
        <v>1989387.68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9">
        <f t="shared" ca="1" si="1"/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9">
        <f t="shared" ca="1" si="1"/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388748528.42000002</v>
      </c>
      <c r="E20" s="18">
        <f t="shared" ca="1" si="0"/>
        <v>0</v>
      </c>
      <c r="F20" s="19">
        <f t="shared" ca="1" si="1"/>
        <v>388748528.42000002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95984074.659999996</v>
      </c>
      <c r="E21" s="18">
        <f t="shared" ca="1" si="0"/>
        <v>0</v>
      </c>
      <c r="F21" s="19">
        <f t="shared" ca="1" si="1"/>
        <v>95984074.659999996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2656282850.0900002</v>
      </c>
      <c r="E22" s="18">
        <f t="shared" ca="1" si="0"/>
        <v>0</v>
      </c>
      <c r="F22" s="19">
        <f t="shared" ca="1" si="1"/>
        <v>2656282850.0900002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E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1975332463.6500001</v>
      </c>
      <c r="E23" s="18">
        <f t="shared" ca="1" si="2"/>
        <v>0</v>
      </c>
      <c r="F23" s="19">
        <f ca="1">+SUM(D23:E23)</f>
        <v>1975332463.6500001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166276446.06999969</v>
      </c>
      <c r="E24" s="18">
        <f t="shared" ca="1" si="2"/>
        <v>0</v>
      </c>
      <c r="F24" s="19">
        <f ca="1">+SUM(D24:E24)</f>
        <v>166276446.06999969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764709470.25599992</v>
      </c>
      <c r="E25" s="18">
        <f t="shared" ca="1" si="2"/>
        <v>0</v>
      </c>
      <c r="F25" s="19">
        <f t="shared" ref="F25:F46" ca="1" si="3">+SUM(D25:E25)</f>
        <v>764709470.25599992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215056855.81</v>
      </c>
      <c r="E26" s="18">
        <f t="shared" ca="1" si="2"/>
        <v>0</v>
      </c>
      <c r="F26" s="19">
        <f t="shared" ca="1" si="3"/>
        <v>215056855.81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817288713.76999998</v>
      </c>
      <c r="E27" s="18">
        <f t="shared" ca="1" si="2"/>
        <v>0</v>
      </c>
      <c r="F27" s="19">
        <f t="shared" ca="1" si="3"/>
        <v>817288713.76999998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65864886.270000003</v>
      </c>
      <c r="E28" s="18">
        <f t="shared" ca="1" si="2"/>
        <v>0</v>
      </c>
      <c r="F28" s="19">
        <f t="shared" ca="1" si="3"/>
        <v>65864886.270000003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653423001.55999994</v>
      </c>
      <c r="E29" s="18">
        <f t="shared" ca="1" si="2"/>
        <v>0</v>
      </c>
      <c r="F29" s="19">
        <f t="shared" ca="1" si="3"/>
        <v>653423001.55999994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18732597.769999992</v>
      </c>
      <c r="E30" s="18">
        <f t="shared" ca="1" si="2"/>
        <v>0</v>
      </c>
      <c r="F30" s="19">
        <f t="shared" ca="1" si="3"/>
        <v>18732597.769999992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1811231953.6600001</v>
      </c>
      <c r="E31" s="18">
        <f t="shared" ca="1" si="2"/>
        <v>0</v>
      </c>
      <c r="F31" s="19">
        <f t="shared" ca="1" si="3"/>
        <v>1811231953.6600001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459999779.9199869</v>
      </c>
      <c r="E32" s="18">
        <f t="shared" ca="1" si="2"/>
        <v>0</v>
      </c>
      <c r="F32" s="19">
        <f t="shared" ca="1" si="3"/>
        <v>459999779.9199869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196683787.29000869</v>
      </c>
      <c r="E33" s="18">
        <f t="shared" ca="1" si="2"/>
        <v>0</v>
      </c>
      <c r="F33" s="19">
        <f t="shared" ca="1" si="3"/>
        <v>196683787.29000869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29048037.07</v>
      </c>
      <c r="E34" s="18">
        <f t="shared" ca="1" si="2"/>
        <v>0</v>
      </c>
      <c r="F34" s="19">
        <f t="shared" ca="1" si="3"/>
        <v>29048037.07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188692176.41999996</v>
      </c>
      <c r="E35" s="18">
        <f t="shared" ca="1" si="2"/>
        <v>0</v>
      </c>
      <c r="F35" s="19">
        <f t="shared" ca="1" si="3"/>
        <v>188692176.41999996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9">
        <f t="shared" ca="1" si="3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705681969.44999993</v>
      </c>
      <c r="E37" s="18">
        <f t="shared" ca="1" si="2"/>
        <v>0</v>
      </c>
      <c r="F37" s="19">
        <f t="shared" ca="1" si="3"/>
        <v>705681969.44999993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205081116.55000001</v>
      </c>
      <c r="E38" s="18">
        <f t="shared" ca="1" si="2"/>
        <v>0</v>
      </c>
      <c r="F38" s="19">
        <f t="shared" ca="1" si="3"/>
        <v>205081116.55000001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E54" ca="1" si="4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316109118.47000003</v>
      </c>
      <c r="E39" s="18">
        <f t="shared" ca="1" si="4"/>
        <v>0</v>
      </c>
      <c r="F39" s="19">
        <f t="shared" ca="1" si="3"/>
        <v>316109118.47000003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4"/>
        <v>144463097.72999999</v>
      </c>
      <c r="E40" s="18">
        <f t="shared" ca="1" si="4"/>
        <v>0</v>
      </c>
      <c r="F40" s="19">
        <f t="shared" ca="1" si="3"/>
        <v>144463097.72999999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4"/>
        <v>0</v>
      </c>
      <c r="E41" s="18">
        <f t="shared" ca="1" si="4"/>
        <v>0</v>
      </c>
      <c r="F41" s="19">
        <f t="shared" ca="1" si="3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4"/>
        <v>224811732.28999949</v>
      </c>
      <c r="E42" s="18">
        <f t="shared" ca="1" si="4"/>
        <v>0</v>
      </c>
      <c r="F42" s="19">
        <f t="shared" ref="F42" ca="1" si="5">+SUM(D42:E42)</f>
        <v>224811732.28999949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4"/>
        <v>290246482.13999134</v>
      </c>
      <c r="E43" s="18">
        <f t="shared" ca="1" si="4"/>
        <v>0</v>
      </c>
      <c r="F43" s="19">
        <f t="shared" ca="1" si="3"/>
        <v>290246482.13999134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4"/>
        <v>0</v>
      </c>
      <c r="E44" s="18">
        <f t="shared" ca="1" si="4"/>
        <v>0</v>
      </c>
      <c r="F44" s="19">
        <f t="shared" ca="1" si="3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4"/>
        <v>17929265.120000001</v>
      </c>
      <c r="E45" s="18">
        <f t="shared" ca="1" si="4"/>
        <v>0</v>
      </c>
      <c r="F45" s="19">
        <f t="shared" ca="1" si="3"/>
        <v>17929265.120000001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4"/>
        <v>18642632.569999985</v>
      </c>
      <c r="E46" s="18">
        <f t="shared" ca="1" si="4"/>
        <v>0</v>
      </c>
      <c r="F46" s="19">
        <f t="shared" ca="1" si="3"/>
        <v>18642632.569999985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4"/>
        <v>760119607.20000005</v>
      </c>
      <c r="E47" s="18">
        <f t="shared" ca="1" si="4"/>
        <v>0</v>
      </c>
      <c r="F47" s="19">
        <f t="shared" ref="F47:F60" ca="1" si="6">+SUM(D47:E47)</f>
        <v>760119607.20000005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4"/>
        <v>0</v>
      </c>
      <c r="E48" s="18">
        <f t="shared" ca="1" si="4"/>
        <v>0</v>
      </c>
      <c r="F48" s="19">
        <f t="shared" ca="1" si="6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4"/>
        <v>290029292.07999998</v>
      </c>
      <c r="E49" s="18">
        <f t="shared" ca="1" si="4"/>
        <v>0</v>
      </c>
      <c r="F49" s="19">
        <f t="shared" ca="1" si="6"/>
        <v>290029292.07999998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4"/>
        <v>99786.880000000034</v>
      </c>
      <c r="E50" s="18">
        <f t="shared" ca="1" si="4"/>
        <v>0</v>
      </c>
      <c r="F50" s="19">
        <f t="shared" ca="1" si="6"/>
        <v>99786.880000000034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4"/>
        <v>48850532.359999999</v>
      </c>
      <c r="E51" s="18">
        <f t="shared" ca="1" si="4"/>
        <v>0</v>
      </c>
      <c r="F51" s="19">
        <f t="shared" ca="1" si="6"/>
        <v>48850532.359999999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4"/>
        <v>10858731.640000001</v>
      </c>
      <c r="E52" s="18">
        <f t="shared" ca="1" si="4"/>
        <v>0</v>
      </c>
      <c r="F52" s="19">
        <f t="shared" ref="F52" ca="1" si="7">+SUM(D52:E52)</f>
        <v>10858731.640000001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4"/>
        <v>0</v>
      </c>
      <c r="E53" s="18">
        <f t="shared" ca="1" si="4"/>
        <v>0</v>
      </c>
      <c r="F53" s="19">
        <f t="shared" ref="F53:F55" ca="1" si="8">+SUM(D53:E53)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4"/>
        <v>0</v>
      </c>
      <c r="E54" s="18">
        <f t="shared" ca="1" si="4"/>
        <v>0</v>
      </c>
      <c r="F54" s="19">
        <f t="shared" ca="1" si="8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E70" ca="1" si="9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9"/>
        <v>0</v>
      </c>
      <c r="F55" s="19">
        <f t="shared" ca="1" si="8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9"/>
        <v>0</v>
      </c>
      <c r="E56" s="18">
        <f t="shared" ca="1" si="9"/>
        <v>0</v>
      </c>
      <c r="F56" s="19">
        <f t="shared" ca="1" si="6"/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9"/>
        <v>0</v>
      </c>
      <c r="E57" s="18">
        <f t="shared" ca="1" si="9"/>
        <v>0</v>
      </c>
      <c r="F57" s="19">
        <f t="shared" ca="1" si="6"/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9"/>
        <v>0</v>
      </c>
      <c r="E58" s="18">
        <f t="shared" ca="1" si="9"/>
        <v>0</v>
      </c>
      <c r="F58" s="19">
        <f t="shared" ca="1" si="6"/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9"/>
        <v>0</v>
      </c>
      <c r="E59" s="18">
        <f t="shared" ca="1" si="9"/>
        <v>0</v>
      </c>
      <c r="F59" s="19">
        <f t="shared" ca="1" si="6"/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9"/>
        <v>0</v>
      </c>
      <c r="E60" s="18">
        <f t="shared" ca="1" si="9"/>
        <v>0</v>
      </c>
      <c r="F60" s="19">
        <f t="shared" ca="1" si="6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9"/>
        <v>0</v>
      </c>
      <c r="E61" s="18">
        <f t="shared" ca="1" si="9"/>
        <v>0</v>
      </c>
      <c r="F61" s="19">
        <f t="shared" ref="F61" ca="1" si="10">+SUM(D61:E61)</f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9"/>
        <v>0</v>
      </c>
      <c r="E62" s="18">
        <f t="shared" ca="1" si="9"/>
        <v>0</v>
      </c>
      <c r="F62" s="19">
        <f t="shared" ref="F62:F76" ca="1" si="11">+SUM(D62:E62)</f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9"/>
        <v>0</v>
      </c>
      <c r="E63" s="18">
        <f t="shared" ca="1" si="9"/>
        <v>0</v>
      </c>
      <c r="F63" s="19">
        <f t="shared" ca="1" si="11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9"/>
        <v>0</v>
      </c>
      <c r="E64" s="18">
        <f t="shared" ca="1" si="9"/>
        <v>0</v>
      </c>
      <c r="F64" s="19">
        <f t="shared" ca="1" si="11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9"/>
        <v>0</v>
      </c>
      <c r="E65" s="18">
        <f t="shared" ca="1" si="9"/>
        <v>0</v>
      </c>
      <c r="F65" s="19">
        <f t="shared" ca="1" si="11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9"/>
        <v>0</v>
      </c>
      <c r="E66" s="18">
        <f t="shared" ca="1" si="9"/>
        <v>0</v>
      </c>
      <c r="F66" s="19">
        <f t="shared" ca="1" si="11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9"/>
        <v>0</v>
      </c>
      <c r="E67" s="18">
        <f t="shared" ca="1" si="9"/>
        <v>0</v>
      </c>
      <c r="F67" s="19">
        <f t="shared" ca="1" si="11"/>
        <v>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9"/>
        <v>0</v>
      </c>
      <c r="E68" s="18">
        <f t="shared" ca="1" si="9"/>
        <v>0</v>
      </c>
      <c r="F68" s="19">
        <f t="shared" ca="1" si="11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9"/>
        <v>0</v>
      </c>
      <c r="E69" s="18">
        <f t="shared" ca="1" si="9"/>
        <v>0</v>
      </c>
      <c r="F69" s="19">
        <f t="shared" ca="1" si="11"/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9"/>
        <v>0</v>
      </c>
      <c r="E70" s="18">
        <f t="shared" ca="1" si="9"/>
        <v>0</v>
      </c>
      <c r="F70" s="19">
        <f t="shared" ca="1" si="11"/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E76" ca="1" si="12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2"/>
        <v>0</v>
      </c>
      <c r="F71" s="19">
        <f t="shared" ca="1" si="11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2"/>
        <v>0</v>
      </c>
      <c r="E72" s="18">
        <f t="shared" ca="1" si="12"/>
        <v>0</v>
      </c>
      <c r="F72" s="19">
        <f t="shared" ca="1" si="11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2"/>
        <v>0</v>
      </c>
      <c r="E73" s="18">
        <f t="shared" ca="1" si="12"/>
        <v>0</v>
      </c>
      <c r="F73" s="19">
        <f t="shared" ca="1" si="11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2"/>
        <v>0</v>
      </c>
      <c r="E74" s="18">
        <f t="shared" ca="1" si="12"/>
        <v>0</v>
      </c>
      <c r="F74" s="19">
        <f t="shared" ca="1" si="11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2"/>
        <v>0</v>
      </c>
      <c r="E75" s="18">
        <f t="shared" ca="1" si="12"/>
        <v>0</v>
      </c>
      <c r="F75" s="19">
        <f t="shared" ca="1" si="11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2"/>
        <v>0</v>
      </c>
      <c r="E76" s="18">
        <f t="shared" ca="1" si="12"/>
        <v>0</v>
      </c>
      <c r="F76" s="19">
        <f t="shared" ca="1" si="11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21393904441.10656</v>
      </c>
      <c r="E77" s="49">
        <f ca="1">SUMIF($C$7:$C$76,"HD",E$7:E$76)</f>
        <v>0</v>
      </c>
      <c r="F77" s="49">
        <f ca="1">SUMIF($C$7:$C$76,"HD",F$7:F$76)</f>
        <v>21393904441.10656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21393904441.10656</v>
      </c>
      <c r="E79" s="49">
        <f ca="1">E77+E78</f>
        <v>0</v>
      </c>
      <c r="F79" s="49">
        <f ca="1">F77+F78</f>
        <v>21393904441.10656</v>
      </c>
      <c r="G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 s="35" customFormat="1">
      <c r="A81" s="53"/>
      <c r="B81" s="53"/>
      <c r="C81" s="53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</row>
    <row r="83" spans="1:231">
      <c r="A83" s="53"/>
      <c r="B83" s="53"/>
      <c r="C83" s="5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  <row r="85" spans="1:231"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</row>
  </sheetData>
  <mergeCells count="1">
    <mergeCell ref="E2:G2"/>
  </mergeCells>
  <dataValidations count="2">
    <dataValidation type="list" allowBlank="1" showInputMessage="1" showErrorMessage="1" sqref="B2" xr:uid="{3CAFD30C-296E-41EF-8179-923D426F044F}">
      <formula1>"Toplam,Direkt,Endirekt"</formula1>
    </dataValidation>
    <dataValidation type="list" allowBlank="1" showInputMessage="1" showErrorMessage="1" sqref="C2" xr:uid="{B9C9EC58-8772-4938-A3E8-B51176ADBDD8}">
      <formula1>"Toplam,Yurtiçi,Yurtdışı"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598C-A1C8-4CFE-BE57-756F6ABD67F0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332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717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27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526701319.55000001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1574811882.4999998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2567523918.3699703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590697979.16059995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771385417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1824515549.6800001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1989387.68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388748528.42000002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95984074.659999996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2656282850.0900002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1975332463.6500001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166276446.06999969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764709470.25599992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215056855.81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817288713.76999998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65864886.270000003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653423001.55999994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18732597.769999992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1811231953.6600001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459999779.9199869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196683787.29000869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29048037.07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188692176.41999996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705681969.44999993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205081116.55000001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316109118.47000003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144463097.72999999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224811732.28999949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290246482.13999134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17929265.120000001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18642632.569999985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760119607.20000005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290029292.07999998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99786.880000000034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48850532.359999999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10858731.640000001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21393904441.10656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21393904441.10656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3D5B6637-1333-4A52-BC87-8BFD787FF9E8}">
      <formula1>"Toplam,Direkt,Endirekt"</formula1>
    </dataValidation>
    <dataValidation type="list" allowBlank="1" showInputMessage="1" showErrorMessage="1" sqref="C2" xr:uid="{E249DA90-8BD0-4D27-8151-ACD1FB5CCB40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7673-DBA2-4E23-BD67-F1CD55457CE9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30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713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30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0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0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C2" xr:uid="{2731DA36-C306-43A8-919E-5247A7A7A2E4}">
      <formula1>"Toplam,Yurtiçi,Yurtdışı"</formula1>
    </dataValidation>
    <dataValidation type="list" allowBlank="1" showInputMessage="1" showErrorMessage="1" sqref="B2" xr:uid="{049DD5CB-765D-4FCC-81E1-39EE4B12D6C1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0CC4-5DFF-436A-8566-B34628E53E53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333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727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32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1746172.58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2644971.0100000002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47120748.609999999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125271.67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11928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-26446.55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58700.93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3590098.47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698297495.86999989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39723.590000000004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1401197.78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1926831.1577999999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9400193.4400000013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39144.949999999997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16626501.189999999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783002532.69780004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783002532.69780004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BF9D2FA5-2D3B-43EA-8E5A-534999E6487D}">
      <formula1>"Toplam,Direkt,Endirekt"</formula1>
    </dataValidation>
    <dataValidation type="list" allowBlank="1" showInputMessage="1" showErrorMessage="1" sqref="C2" xr:uid="{DCAE49C8-891B-4D29-9D85-CA039AA5AE80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A5AD-FEC7-4577-963D-B0DBE2091D90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334</v>
      </c>
      <c r="B2" s="4" t="s">
        <v>6</v>
      </c>
      <c r="C2" s="4" t="s">
        <v>6</v>
      </c>
      <c r="E2" s="89" t="s">
        <v>137</v>
      </c>
      <c r="F2" s="90"/>
      <c r="G2" s="91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712</v>
      </c>
      <c r="E5" s="78">
        <v>738</v>
      </c>
      <c r="F5" s="78">
        <v>739</v>
      </c>
      <c r="G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34</v>
      </c>
      <c r="E6" s="56" t="s">
        <v>35</v>
      </c>
      <c r="F6" s="56" t="s">
        <v>36</v>
      </c>
      <c r="G6" s="79" t="s">
        <v>335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F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9">
        <f t="shared" ref="G7:G41" ca="1" si="1">+SUM(D7:F7)</f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21516431.91</v>
      </c>
      <c r="E8" s="18">
        <f t="shared" ca="1" si="0"/>
        <v>0</v>
      </c>
      <c r="F8" s="18">
        <f t="shared" ca="1" si="0"/>
        <v>0</v>
      </c>
      <c r="G8" s="19">
        <f t="shared" ca="1" si="1"/>
        <v>21516431.91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30953280.899999999</v>
      </c>
      <c r="E9" s="18">
        <f t="shared" ca="1" si="0"/>
        <v>0</v>
      </c>
      <c r="F9" s="18">
        <f t="shared" ca="1" si="0"/>
        <v>0</v>
      </c>
      <c r="G9" s="19">
        <f t="shared" ca="1" si="1"/>
        <v>30953280.899999999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284408742.67000002</v>
      </c>
      <c r="E10" s="18">
        <f t="shared" ca="1" si="0"/>
        <v>0</v>
      </c>
      <c r="F10" s="18">
        <f t="shared" ca="1" si="0"/>
        <v>0</v>
      </c>
      <c r="G10" s="19">
        <f t="shared" ca="1" si="1"/>
        <v>284408742.67000002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9">
        <f t="shared" ca="1" si="1"/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9">
        <f t="shared" ca="1" si="1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3003662.0999999996</v>
      </c>
      <c r="E13" s="18">
        <f t="shared" ca="1" si="0"/>
        <v>0</v>
      </c>
      <c r="F13" s="18">
        <f t="shared" ca="1" si="0"/>
        <v>0</v>
      </c>
      <c r="G13" s="19">
        <f t="shared" ca="1" si="1"/>
        <v>3003662.0999999996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46394805.829999998</v>
      </c>
      <c r="E14" s="18">
        <f t="shared" ca="1" si="0"/>
        <v>0</v>
      </c>
      <c r="F14" s="18">
        <f t="shared" ca="1" si="0"/>
        <v>0</v>
      </c>
      <c r="G14" s="19">
        <f t="shared" ca="1" si="1"/>
        <v>46394805.829999998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9">
        <f t="shared" ca="1" si="1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9">
        <f t="shared" ca="1" si="1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46075201</v>
      </c>
      <c r="E17" s="18">
        <f t="shared" ca="1" si="0"/>
        <v>0</v>
      </c>
      <c r="F17" s="18">
        <f t="shared" ca="1" si="0"/>
        <v>0</v>
      </c>
      <c r="G17" s="19">
        <f t="shared" ca="1" si="1"/>
        <v>46075201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300198.75</v>
      </c>
      <c r="E18" s="18">
        <f t="shared" ca="1" si="0"/>
        <v>0</v>
      </c>
      <c r="F18" s="18">
        <f t="shared" ca="1" si="0"/>
        <v>0</v>
      </c>
      <c r="G18" s="19">
        <f t="shared" ca="1" si="1"/>
        <v>300198.75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9">
        <f t="shared" ca="1" si="1"/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18931347.539999999</v>
      </c>
      <c r="E20" s="18">
        <f t="shared" ca="1" si="0"/>
        <v>0</v>
      </c>
      <c r="F20" s="18">
        <f t="shared" ca="1" si="0"/>
        <v>0</v>
      </c>
      <c r="G20" s="19">
        <f t="shared" ca="1" si="1"/>
        <v>18931347.539999999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9">
        <f t="shared" ca="1" si="1"/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167141326.57000002</v>
      </c>
      <c r="E22" s="18">
        <f t="shared" ca="1" si="0"/>
        <v>0</v>
      </c>
      <c r="F22" s="18">
        <f t="shared" ca="1" si="0"/>
        <v>0</v>
      </c>
      <c r="G22" s="19">
        <f t="shared" ca="1" si="1"/>
        <v>167141326.57000002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F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11575812.390000001</v>
      </c>
      <c r="E23" s="18">
        <f t="shared" ca="1" si="2"/>
        <v>0</v>
      </c>
      <c r="F23" s="18">
        <f t="shared" ca="1" si="2"/>
        <v>0</v>
      </c>
      <c r="G23" s="19">
        <f t="shared" ca="1" si="1"/>
        <v>11575812.390000001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823923.78</v>
      </c>
      <c r="E24" s="18">
        <f t="shared" ca="1" si="2"/>
        <v>0</v>
      </c>
      <c r="F24" s="18">
        <f t="shared" ca="1" si="2"/>
        <v>0</v>
      </c>
      <c r="G24" s="19">
        <f t="shared" ca="1" si="1"/>
        <v>823923.78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883688.81</v>
      </c>
      <c r="E25" s="18">
        <f t="shared" ca="1" si="2"/>
        <v>0</v>
      </c>
      <c r="F25" s="18">
        <f t="shared" ca="1" si="2"/>
        <v>0</v>
      </c>
      <c r="G25" s="19">
        <f t="shared" ca="1" si="1"/>
        <v>883688.81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29715935.41</v>
      </c>
      <c r="E26" s="18">
        <f t="shared" ca="1" si="2"/>
        <v>0</v>
      </c>
      <c r="F26" s="18">
        <f t="shared" ca="1" si="2"/>
        <v>0</v>
      </c>
      <c r="G26" s="19">
        <f t="shared" ca="1" si="1"/>
        <v>29715935.41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0</v>
      </c>
      <c r="E27" s="18">
        <f t="shared" ca="1" si="2"/>
        <v>0</v>
      </c>
      <c r="F27" s="18">
        <f t="shared" ca="1" si="2"/>
        <v>0</v>
      </c>
      <c r="G27" s="19">
        <f t="shared" ca="1" si="1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8">
        <f t="shared" ca="1" si="2"/>
        <v>0</v>
      </c>
      <c r="G28" s="19">
        <f t="shared" ca="1" si="1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32570516.752700001</v>
      </c>
      <c r="E29" s="18">
        <f t="shared" ca="1" si="2"/>
        <v>0</v>
      </c>
      <c r="F29" s="18">
        <f t="shared" ca="1" si="2"/>
        <v>0</v>
      </c>
      <c r="G29" s="19">
        <f t="shared" ca="1" si="1"/>
        <v>32570516.752700001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67056.12</v>
      </c>
      <c r="E30" s="18">
        <f t="shared" ca="1" si="2"/>
        <v>0</v>
      </c>
      <c r="F30" s="18">
        <f t="shared" ca="1" si="2"/>
        <v>0</v>
      </c>
      <c r="G30" s="19">
        <f t="shared" ca="1" si="1"/>
        <v>67056.12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34739916.079999998</v>
      </c>
      <c r="E31" s="18">
        <f t="shared" ca="1" si="2"/>
        <v>0</v>
      </c>
      <c r="F31" s="18">
        <f t="shared" ca="1" si="2"/>
        <v>0</v>
      </c>
      <c r="G31" s="19">
        <f t="shared" ca="1" si="1"/>
        <v>34739916.079999998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38441541.350000009</v>
      </c>
      <c r="E32" s="18">
        <f t="shared" ca="1" si="2"/>
        <v>0</v>
      </c>
      <c r="F32" s="18">
        <f t="shared" ca="1" si="2"/>
        <v>0</v>
      </c>
      <c r="G32" s="19">
        <f t="shared" ca="1" si="1"/>
        <v>38441541.350000009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0</v>
      </c>
      <c r="E33" s="18">
        <f t="shared" ca="1" si="2"/>
        <v>0</v>
      </c>
      <c r="F33" s="18">
        <f t="shared" ca="1" si="2"/>
        <v>0</v>
      </c>
      <c r="G33" s="19">
        <f t="shared" ca="1" si="1"/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6077441.6799999997</v>
      </c>
      <c r="E34" s="18">
        <f t="shared" ca="1" si="2"/>
        <v>0</v>
      </c>
      <c r="F34" s="18">
        <f t="shared" ca="1" si="2"/>
        <v>0</v>
      </c>
      <c r="G34" s="19">
        <f t="shared" ca="1" si="1"/>
        <v>6077441.6799999997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527836.24</v>
      </c>
      <c r="E35" s="18">
        <f t="shared" ca="1" si="2"/>
        <v>0</v>
      </c>
      <c r="F35" s="18">
        <f t="shared" ca="1" si="2"/>
        <v>0</v>
      </c>
      <c r="G35" s="19">
        <f t="shared" ca="1" si="1"/>
        <v>527836.24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258469400.8700003</v>
      </c>
      <c r="E36" s="18">
        <f t="shared" ca="1" si="2"/>
        <v>0</v>
      </c>
      <c r="F36" s="18">
        <f t="shared" ca="1" si="2"/>
        <v>0</v>
      </c>
      <c r="G36" s="19">
        <f t="shared" ca="1" si="1"/>
        <v>258469400.8700003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1712194.42</v>
      </c>
      <c r="E37" s="18">
        <f t="shared" ca="1" si="2"/>
        <v>0</v>
      </c>
      <c r="F37" s="18">
        <f t="shared" ca="1" si="2"/>
        <v>0</v>
      </c>
      <c r="G37" s="19">
        <f t="shared" ca="1" si="1"/>
        <v>1712194.42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9">
        <f t="shared" ca="1" si="1"/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F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619772.91</v>
      </c>
      <c r="E39" s="18">
        <f t="shared" ca="1" si="3"/>
        <v>0</v>
      </c>
      <c r="F39" s="18">
        <f t="shared" ca="1" si="3"/>
        <v>0</v>
      </c>
      <c r="G39" s="19">
        <f t="shared" ca="1" si="1"/>
        <v>619772.91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3"/>
        <v>0</v>
      </c>
      <c r="F40" s="18">
        <f t="shared" ca="1" si="3"/>
        <v>0</v>
      </c>
      <c r="G40" s="19">
        <f t="shared" ca="1" si="1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8">
        <f t="shared" ca="1" si="3"/>
        <v>0</v>
      </c>
      <c r="G41" s="19">
        <f t="shared" ca="1" si="1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8">
        <f t="shared" ca="1" si="3"/>
        <v>0</v>
      </c>
      <c r="G42" s="19">
        <f t="shared" ref="G42" ca="1" si="4">+SUM(D42:F42)</f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8">
        <f t="shared" ca="1" si="3"/>
        <v>0</v>
      </c>
      <c r="G43" s="19">
        <f t="shared" ref="G43:G60" ca="1" si="5">+SUM(D43:F43)</f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8">
        <f t="shared" ca="1" si="3"/>
        <v>0</v>
      </c>
      <c r="G44" s="19">
        <f t="shared" ca="1" si="5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4845643.24</v>
      </c>
      <c r="E45" s="18">
        <f t="shared" ca="1" si="3"/>
        <v>0</v>
      </c>
      <c r="F45" s="18">
        <f t="shared" ca="1" si="3"/>
        <v>0</v>
      </c>
      <c r="G45" s="19">
        <f t="shared" ca="1" si="5"/>
        <v>4845643.24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3"/>
        <v>0</v>
      </c>
      <c r="F46" s="18">
        <f t="shared" ca="1" si="3"/>
        <v>0</v>
      </c>
      <c r="G46" s="19">
        <f t="shared" ca="1" si="5"/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8">
        <f t="shared" ca="1" si="3"/>
        <v>0</v>
      </c>
      <c r="G47" s="19">
        <f t="shared" ca="1" si="5"/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8">
        <f t="shared" ca="1" si="3"/>
        <v>0</v>
      </c>
      <c r="G48" s="19">
        <f t="shared" ca="1" si="5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3"/>
        <v>0</v>
      </c>
      <c r="F49" s="18">
        <f t="shared" ca="1" si="3"/>
        <v>0</v>
      </c>
      <c r="G49" s="19">
        <f t="shared" ca="1" si="5"/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8">
        <f t="shared" ca="1" si="3"/>
        <v>0</v>
      </c>
      <c r="G50" s="19">
        <f t="shared" ca="1" si="5"/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3"/>
        <v>0</v>
      </c>
      <c r="F51" s="18">
        <f t="shared" ca="1" si="3"/>
        <v>0</v>
      </c>
      <c r="G51" s="19">
        <f t="shared" ca="1" si="5"/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8">
        <f t="shared" ca="1" si="3"/>
        <v>0</v>
      </c>
      <c r="G52" s="19">
        <f t="shared" ref="G52" ca="1" si="6">+SUM(D52:F52)</f>
        <v>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8">
        <f t="shared" ca="1" si="3"/>
        <v>0</v>
      </c>
      <c r="G53" s="19">
        <f t="shared" ref="G53:G55" ca="1" si="7">+SUM(D53:F53)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8">
        <f t="shared" ca="1" si="3"/>
        <v>0</v>
      </c>
      <c r="G54" s="19">
        <f t="shared" ca="1" si="7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F70" ca="1" si="8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8"/>
        <v>0</v>
      </c>
      <c r="F55" s="18">
        <f t="shared" ca="1" si="8"/>
        <v>0</v>
      </c>
      <c r="G55" s="19">
        <f t="shared" ca="1" si="7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8"/>
        <v>0</v>
      </c>
      <c r="E56" s="18">
        <f t="shared" ca="1" si="8"/>
        <v>0</v>
      </c>
      <c r="F56" s="18">
        <f t="shared" ca="1" si="8"/>
        <v>0</v>
      </c>
      <c r="G56" s="19">
        <f t="shared" ca="1" si="5"/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8"/>
        <v>0</v>
      </c>
      <c r="E57" s="18">
        <f t="shared" ca="1" si="8"/>
        <v>0</v>
      </c>
      <c r="F57" s="18">
        <f t="shared" ca="1" si="8"/>
        <v>0</v>
      </c>
      <c r="G57" s="19">
        <f t="shared" ca="1" si="5"/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8"/>
        <v>0</v>
      </c>
      <c r="E58" s="18">
        <f t="shared" ca="1" si="8"/>
        <v>0</v>
      </c>
      <c r="F58" s="18">
        <f t="shared" ca="1" si="8"/>
        <v>0</v>
      </c>
      <c r="G58" s="19">
        <f t="shared" ca="1" si="5"/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8"/>
        <v>0</v>
      </c>
      <c r="E59" s="18">
        <f t="shared" ca="1" si="8"/>
        <v>0</v>
      </c>
      <c r="F59" s="18">
        <f t="shared" ca="1" si="8"/>
        <v>0</v>
      </c>
      <c r="G59" s="19">
        <f t="shared" ca="1" si="5"/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8"/>
        <v>0</v>
      </c>
      <c r="E60" s="18">
        <f t="shared" ca="1" si="8"/>
        <v>0</v>
      </c>
      <c r="F60" s="18">
        <f t="shared" ca="1" si="8"/>
        <v>0</v>
      </c>
      <c r="G60" s="19">
        <f t="shared" ca="1" si="5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8"/>
        <v>0</v>
      </c>
      <c r="E61" s="18">
        <f t="shared" ca="1" si="8"/>
        <v>0</v>
      </c>
      <c r="F61" s="18">
        <f t="shared" ca="1" si="8"/>
        <v>0</v>
      </c>
      <c r="G61" s="19">
        <f t="shared" ref="G61" ca="1" si="9">+SUM(D61:F61)</f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8"/>
        <v>0</v>
      </c>
      <c r="E62" s="18">
        <f t="shared" ca="1" si="8"/>
        <v>0</v>
      </c>
      <c r="F62" s="18">
        <f t="shared" ca="1" si="8"/>
        <v>0</v>
      </c>
      <c r="G62" s="19">
        <f t="shared" ref="G62:G76" ca="1" si="10">+SUM(D62:F62)</f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8"/>
        <v>0</v>
      </c>
      <c r="E63" s="18">
        <f t="shared" ca="1" si="8"/>
        <v>0</v>
      </c>
      <c r="F63" s="18">
        <f t="shared" ca="1" si="8"/>
        <v>0</v>
      </c>
      <c r="G63" s="19">
        <f t="shared" ca="1" si="10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8"/>
        <v>0</v>
      </c>
      <c r="E64" s="18">
        <f t="shared" ca="1" si="8"/>
        <v>0</v>
      </c>
      <c r="F64" s="18">
        <f t="shared" ca="1" si="8"/>
        <v>0</v>
      </c>
      <c r="G64" s="19">
        <f t="shared" ca="1" si="10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8"/>
        <v>0</v>
      </c>
      <c r="E65" s="18">
        <f t="shared" ca="1" si="8"/>
        <v>0</v>
      </c>
      <c r="F65" s="18">
        <f t="shared" ca="1" si="8"/>
        <v>0</v>
      </c>
      <c r="G65" s="19">
        <f t="shared" ca="1" si="10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8"/>
        <v>0</v>
      </c>
      <c r="E66" s="18">
        <f t="shared" ca="1" si="8"/>
        <v>0</v>
      </c>
      <c r="F66" s="18">
        <f t="shared" ca="1" si="8"/>
        <v>0</v>
      </c>
      <c r="G66" s="19">
        <f t="shared" ca="1" si="10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8"/>
        <v>0</v>
      </c>
      <c r="E67" s="18">
        <f t="shared" ca="1" si="8"/>
        <v>0</v>
      </c>
      <c r="F67" s="18">
        <f t="shared" ca="1" si="8"/>
        <v>0</v>
      </c>
      <c r="G67" s="19">
        <f t="shared" ca="1" si="10"/>
        <v>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8"/>
        <v>0</v>
      </c>
      <c r="E68" s="18">
        <f t="shared" ca="1" si="8"/>
        <v>0</v>
      </c>
      <c r="F68" s="18">
        <f t="shared" ca="1" si="8"/>
        <v>0</v>
      </c>
      <c r="G68" s="19">
        <f t="shared" ca="1" si="10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8"/>
        <v>0</v>
      </c>
      <c r="E69" s="18">
        <f t="shared" ca="1" si="8"/>
        <v>0</v>
      </c>
      <c r="F69" s="18">
        <f t="shared" ca="1" si="8"/>
        <v>0</v>
      </c>
      <c r="G69" s="19">
        <f t="shared" ca="1" si="10"/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8"/>
        <v>0</v>
      </c>
      <c r="E70" s="18">
        <f t="shared" ca="1" si="8"/>
        <v>0</v>
      </c>
      <c r="F70" s="18">
        <f t="shared" ca="1" si="8"/>
        <v>0</v>
      </c>
      <c r="G70" s="19">
        <f t="shared" ca="1" si="10"/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F76" ca="1" si="1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1"/>
        <v>0</v>
      </c>
      <c r="F71" s="18">
        <f t="shared" ca="1" si="11"/>
        <v>0</v>
      </c>
      <c r="G71" s="19">
        <f t="shared" ca="1" si="10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1"/>
        <v>0</v>
      </c>
      <c r="E72" s="18">
        <f t="shared" ca="1" si="11"/>
        <v>0</v>
      </c>
      <c r="F72" s="18">
        <f t="shared" ca="1" si="11"/>
        <v>0</v>
      </c>
      <c r="G72" s="19">
        <f t="shared" ca="1" si="10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1"/>
        <v>0</v>
      </c>
      <c r="E73" s="18">
        <f t="shared" ca="1" si="11"/>
        <v>0</v>
      </c>
      <c r="F73" s="18">
        <f t="shared" ca="1" si="11"/>
        <v>0</v>
      </c>
      <c r="G73" s="19">
        <f t="shared" ca="1" si="10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1"/>
        <v>0</v>
      </c>
      <c r="E74" s="18">
        <f t="shared" ca="1" si="11"/>
        <v>0</v>
      </c>
      <c r="F74" s="18">
        <f t="shared" ca="1" si="11"/>
        <v>0</v>
      </c>
      <c r="G74" s="19">
        <f t="shared" ca="1" si="10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1"/>
        <v>0</v>
      </c>
      <c r="E75" s="18">
        <f t="shared" ca="1" si="11"/>
        <v>0</v>
      </c>
      <c r="F75" s="18">
        <f t="shared" ca="1" si="11"/>
        <v>0</v>
      </c>
      <c r="G75" s="19">
        <f t="shared" ca="1" si="10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1"/>
        <v>0</v>
      </c>
      <c r="E76" s="18">
        <f t="shared" ca="1" si="11"/>
        <v>0</v>
      </c>
      <c r="F76" s="18">
        <f t="shared" ca="1" si="11"/>
        <v>0</v>
      </c>
      <c r="G76" s="19">
        <f t="shared" ca="1" si="10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ca="1">SUMIF($C$7:$C$76,"HD",D$7:D$76)</f>
        <v>1039795677.3227003</v>
      </c>
      <c r="E77" s="49">
        <f ca="1">SUMIF($C$7:$C$76,"HD",E$7:E$76)</f>
        <v>0</v>
      </c>
      <c r="F77" s="49">
        <f ca="1">SUMIF($C$7:$C$76,"HD",F$7:F$76)</f>
        <v>0</v>
      </c>
      <c r="G77" s="49">
        <f ca="1">SUMIF($C$7:$C$76,"HD",G$7:G$76)</f>
        <v>1039795677.3227003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49">
        <f ca="1">SUMIF($C$7:$C$76,"H",G$7:G$76)+SUMIF($C$7:$C$76,"E",G$7:G$76)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ca="1">D77+D78</f>
        <v>1039795677.3227003</v>
      </c>
      <c r="E79" s="49">
        <f ca="1">E77+E78</f>
        <v>0</v>
      </c>
      <c r="F79" s="49">
        <f ca="1">F77+F78</f>
        <v>0</v>
      </c>
      <c r="G79" s="49">
        <f ca="1">G77+G78</f>
        <v>1039795677.3227003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C2" xr:uid="{38A89112-A407-4158-89E2-8E37B42EAC13}">
      <formula1>"Toplam,Yurtiçi,Yurtdışı"</formula1>
    </dataValidation>
    <dataValidation type="list" allowBlank="1" showInputMessage="1" showErrorMessage="1" sqref="B2" xr:uid="{0E885975-1D6B-4D88-AA50-21117887640E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957E-C235-46E7-8901-150136D336D4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336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710</v>
      </c>
      <c r="E5" s="78">
        <v>711</v>
      </c>
      <c r="F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38</v>
      </c>
      <c r="E6" s="56" t="s">
        <v>39</v>
      </c>
      <c r="F6" s="79" t="s">
        <v>337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E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47263390.909999996</v>
      </c>
      <c r="E7" s="18">
        <f t="shared" ca="1" si="0"/>
        <v>0</v>
      </c>
      <c r="F7" s="19">
        <f t="shared" ref="F7:F41" ca="1" si="1">+SUM(D7:E7)</f>
        <v>47263390.909999996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69166766.390000001</v>
      </c>
      <c r="E8" s="18">
        <f t="shared" ca="1" si="0"/>
        <v>0</v>
      </c>
      <c r="F8" s="19">
        <f t="shared" ca="1" si="1"/>
        <v>69166766.390000001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131470544.65999998</v>
      </c>
      <c r="E9" s="18">
        <f t="shared" ca="1" si="0"/>
        <v>0</v>
      </c>
      <c r="F9" s="19">
        <f t="shared" ca="1" si="1"/>
        <v>131470544.65999998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289147033.07999903</v>
      </c>
      <c r="E10" s="18">
        <f t="shared" ca="1" si="0"/>
        <v>38992.39</v>
      </c>
      <c r="F10" s="19">
        <f t="shared" ca="1" si="1"/>
        <v>289186025.46999902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17806.55</v>
      </c>
      <c r="E11" s="18">
        <f t="shared" ca="1" si="0"/>
        <v>0</v>
      </c>
      <c r="F11" s="19">
        <f t="shared" ca="1" si="1"/>
        <v>17806.55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9">
        <f t="shared" ca="1" si="1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29897884.580000002</v>
      </c>
      <c r="E13" s="18">
        <f t="shared" ca="1" si="0"/>
        <v>0</v>
      </c>
      <c r="F13" s="19">
        <f t="shared" ca="1" si="1"/>
        <v>29897884.580000002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167617740.77000001</v>
      </c>
      <c r="E14" s="18">
        <f t="shared" ca="1" si="0"/>
        <v>0</v>
      </c>
      <c r="F14" s="19">
        <f t="shared" ca="1" si="1"/>
        <v>167617740.77000001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9">
        <f t="shared" ca="1" si="1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9">
        <f t="shared" ca="1" si="1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29595553</v>
      </c>
      <c r="E17" s="18">
        <f t="shared" ca="1" si="0"/>
        <v>0</v>
      </c>
      <c r="F17" s="19">
        <f t="shared" ca="1" si="1"/>
        <v>29595553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43031719.539999999</v>
      </c>
      <c r="E18" s="18">
        <f t="shared" ca="1" si="0"/>
        <v>0</v>
      </c>
      <c r="F18" s="19">
        <f t="shared" ca="1" si="1"/>
        <v>43031719.539999999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9">
        <f t="shared" ca="1" si="1"/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105094314.36</v>
      </c>
      <c r="E20" s="18">
        <f t="shared" ca="1" si="0"/>
        <v>0</v>
      </c>
      <c r="F20" s="19">
        <f t="shared" ca="1" si="1"/>
        <v>105094314.36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2379834.46</v>
      </c>
      <c r="E21" s="18">
        <f t="shared" ca="1" si="0"/>
        <v>0</v>
      </c>
      <c r="F21" s="19">
        <f t="shared" ca="1" si="1"/>
        <v>2379834.46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145642416.69</v>
      </c>
      <c r="E22" s="18">
        <f t="shared" ca="1" si="0"/>
        <v>0</v>
      </c>
      <c r="F22" s="19">
        <f t="shared" ca="1" si="1"/>
        <v>145642416.69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E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356739875.22000003</v>
      </c>
      <c r="E23" s="18">
        <f t="shared" ca="1" si="2"/>
        <v>0</v>
      </c>
      <c r="F23" s="19">
        <f t="shared" ca="1" si="1"/>
        <v>356739875.22000003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11178920.480000049</v>
      </c>
      <c r="E24" s="18">
        <f t="shared" ca="1" si="2"/>
        <v>0</v>
      </c>
      <c r="F24" s="19">
        <f t="shared" ca="1" si="1"/>
        <v>11178920.480000049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43258862.119999997</v>
      </c>
      <c r="E25" s="18">
        <f t="shared" ca="1" si="2"/>
        <v>0</v>
      </c>
      <c r="F25" s="19">
        <f t="shared" ca="1" si="1"/>
        <v>43258862.119999997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67230140.859999999</v>
      </c>
      <c r="E26" s="18">
        <f t="shared" ca="1" si="2"/>
        <v>0</v>
      </c>
      <c r="F26" s="19">
        <f t="shared" ca="1" si="1"/>
        <v>67230140.859999999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6086952.5599999996</v>
      </c>
      <c r="E27" s="18">
        <f t="shared" ca="1" si="2"/>
        <v>472214.96</v>
      </c>
      <c r="F27" s="19">
        <f t="shared" ca="1" si="1"/>
        <v>6559167.5199999996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3079285.83</v>
      </c>
      <c r="E28" s="18">
        <f t="shared" ca="1" si="2"/>
        <v>0</v>
      </c>
      <c r="F28" s="19">
        <f t="shared" ca="1" si="1"/>
        <v>3079285.83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110643209.94760001</v>
      </c>
      <c r="E29" s="18">
        <f t="shared" ca="1" si="2"/>
        <v>0</v>
      </c>
      <c r="F29" s="19">
        <f t="shared" ca="1" si="1"/>
        <v>110643209.94760001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3668110.7400000012</v>
      </c>
      <c r="E30" s="18">
        <f t="shared" ca="1" si="2"/>
        <v>0</v>
      </c>
      <c r="F30" s="19">
        <f t="shared" ca="1" si="1"/>
        <v>3668110.7400000012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76555291.719999999</v>
      </c>
      <c r="E31" s="18">
        <f t="shared" ca="1" si="2"/>
        <v>0</v>
      </c>
      <c r="F31" s="19">
        <f t="shared" ca="1" si="1"/>
        <v>76555291.719999999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123221840.69999984</v>
      </c>
      <c r="E32" s="18">
        <f t="shared" ca="1" si="2"/>
        <v>0</v>
      </c>
      <c r="F32" s="19">
        <f t="shared" ca="1" si="1"/>
        <v>123221840.69999984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3258934.7199999993</v>
      </c>
      <c r="E33" s="18">
        <f t="shared" ca="1" si="2"/>
        <v>409881.36</v>
      </c>
      <c r="F33" s="19">
        <f t="shared" ca="1" si="1"/>
        <v>3668816.0799999991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117214961.41</v>
      </c>
      <c r="E34" s="18">
        <f t="shared" ca="1" si="2"/>
        <v>0</v>
      </c>
      <c r="F34" s="19">
        <f t="shared" ca="1" si="1"/>
        <v>117214961.41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30347854.550000001</v>
      </c>
      <c r="E35" s="18">
        <f t="shared" ca="1" si="2"/>
        <v>0</v>
      </c>
      <c r="F35" s="19">
        <f t="shared" ca="1" si="1"/>
        <v>30347854.550000001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9">
        <f t="shared" ca="1" si="1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61892111.999999993</v>
      </c>
      <c r="E37" s="18">
        <f t="shared" ca="1" si="2"/>
        <v>37952.83</v>
      </c>
      <c r="F37" s="19">
        <f t="shared" ca="1" si="1"/>
        <v>61930064.829999991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9">
        <f t="shared" ca="1" si="1"/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E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9102433.8000000007</v>
      </c>
      <c r="E39" s="18">
        <f t="shared" ca="1" si="3"/>
        <v>0</v>
      </c>
      <c r="F39" s="19">
        <f t="shared" ca="1" si="1"/>
        <v>9102433.8000000007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13101071.93</v>
      </c>
      <c r="E40" s="18">
        <f t="shared" ca="1" si="3"/>
        <v>0</v>
      </c>
      <c r="F40" s="19">
        <f t="shared" ca="1" si="1"/>
        <v>13101071.93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9">
        <f t="shared" ca="1" si="1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2900596.4600000004</v>
      </c>
      <c r="E42" s="18">
        <f t="shared" ca="1" si="3"/>
        <v>0</v>
      </c>
      <c r="F42" s="19">
        <f t="shared" ref="F42" ca="1" si="4">+SUM(D42:E42)</f>
        <v>2900596.4600000004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3504527.399999985</v>
      </c>
      <c r="E43" s="18">
        <f t="shared" ca="1" si="3"/>
        <v>0</v>
      </c>
      <c r="F43" s="19">
        <f t="shared" ref="F43:F60" ca="1" si="5">+SUM(D43:E43)</f>
        <v>3504527.399999985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9">
        <f t="shared" ca="1" si="5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22213083.190000001</v>
      </c>
      <c r="E45" s="18">
        <f t="shared" ca="1" si="3"/>
        <v>0</v>
      </c>
      <c r="F45" s="19">
        <f t="shared" ca="1" si="5"/>
        <v>22213083.190000001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2315458.4999999991</v>
      </c>
      <c r="E46" s="18">
        <f t="shared" ca="1" si="3"/>
        <v>0</v>
      </c>
      <c r="F46" s="19">
        <f t="shared" ca="1" si="5"/>
        <v>2315458.4999999991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9">
        <f t="shared" ca="1" si="5"/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9">
        <f t="shared" ca="1" si="5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22295572.359999999</v>
      </c>
      <c r="E49" s="18">
        <f t="shared" ca="1" si="3"/>
        <v>0</v>
      </c>
      <c r="F49" s="19">
        <f t="shared" ca="1" si="5"/>
        <v>22295572.359999999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9">
        <f t="shared" ca="1" si="5"/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712742.96</v>
      </c>
      <c r="E51" s="18">
        <f t="shared" ca="1" si="3"/>
        <v>0</v>
      </c>
      <c r="F51" s="19">
        <f t="shared" ca="1" si="5"/>
        <v>712742.96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704092.81</v>
      </c>
      <c r="E52" s="18">
        <f t="shared" ca="1" si="3"/>
        <v>0</v>
      </c>
      <c r="F52" s="19">
        <f t="shared" ref="F52" ca="1" si="6">+SUM(D52:E52)</f>
        <v>704092.81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9">
        <f t="shared" ref="F53:F55" ca="1" si="7">+SUM(D53:E53)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9">
        <f t="shared" ca="1" si="7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E70" ca="1" si="8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8"/>
        <v>0</v>
      </c>
      <c r="F55" s="19">
        <f t="shared" ca="1" si="7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8"/>
        <v>0</v>
      </c>
      <c r="E56" s="18">
        <f t="shared" ca="1" si="8"/>
        <v>0</v>
      </c>
      <c r="F56" s="19">
        <f t="shared" ca="1" si="5"/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8"/>
        <v>0</v>
      </c>
      <c r="E57" s="18">
        <f t="shared" ca="1" si="8"/>
        <v>0</v>
      </c>
      <c r="F57" s="19">
        <f t="shared" ca="1" si="5"/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8"/>
        <v>0</v>
      </c>
      <c r="E58" s="18">
        <f t="shared" ca="1" si="8"/>
        <v>0</v>
      </c>
      <c r="F58" s="19">
        <f t="shared" ca="1" si="5"/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8"/>
        <v>0</v>
      </c>
      <c r="E59" s="18">
        <f t="shared" ca="1" si="8"/>
        <v>0</v>
      </c>
      <c r="F59" s="19">
        <f t="shared" ca="1" si="5"/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8"/>
        <v>0</v>
      </c>
      <c r="E60" s="18">
        <f t="shared" ca="1" si="8"/>
        <v>0</v>
      </c>
      <c r="F60" s="19">
        <f t="shared" ca="1" si="5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8"/>
        <v>0</v>
      </c>
      <c r="E61" s="18">
        <f t="shared" ca="1" si="8"/>
        <v>0</v>
      </c>
      <c r="F61" s="19">
        <f t="shared" ref="F61" ca="1" si="9">+SUM(D61:E61)</f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8"/>
        <v>0</v>
      </c>
      <c r="E62" s="18">
        <f t="shared" ca="1" si="8"/>
        <v>0</v>
      </c>
      <c r="F62" s="19">
        <f t="shared" ref="F62:F76" ca="1" si="10">+SUM(D62:E62)</f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8"/>
        <v>0</v>
      </c>
      <c r="E63" s="18">
        <f t="shared" ca="1" si="8"/>
        <v>0</v>
      </c>
      <c r="F63" s="19">
        <f t="shared" ca="1" si="10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8"/>
        <v>0</v>
      </c>
      <c r="E64" s="18">
        <f t="shared" ca="1" si="8"/>
        <v>0</v>
      </c>
      <c r="F64" s="19">
        <f t="shared" ca="1" si="10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8"/>
        <v>0</v>
      </c>
      <c r="E65" s="18">
        <f t="shared" ca="1" si="8"/>
        <v>0</v>
      </c>
      <c r="F65" s="19">
        <f t="shared" ca="1" si="10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8"/>
        <v>0</v>
      </c>
      <c r="E66" s="18">
        <f t="shared" ca="1" si="8"/>
        <v>0</v>
      </c>
      <c r="F66" s="19">
        <f t="shared" ca="1" si="10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8"/>
        <v>0</v>
      </c>
      <c r="E67" s="18">
        <f t="shared" ca="1" si="8"/>
        <v>0</v>
      </c>
      <c r="F67" s="19">
        <f t="shared" ca="1" si="10"/>
        <v>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8"/>
        <v>0</v>
      </c>
      <c r="E68" s="18">
        <f t="shared" ca="1" si="8"/>
        <v>0</v>
      </c>
      <c r="F68" s="19">
        <f t="shared" ca="1" si="10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8"/>
        <v>0</v>
      </c>
      <c r="E69" s="18">
        <f t="shared" ca="1" si="8"/>
        <v>0</v>
      </c>
      <c r="F69" s="19">
        <f t="shared" ca="1" si="10"/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8"/>
        <v>0</v>
      </c>
      <c r="E70" s="18">
        <f t="shared" ca="1" si="8"/>
        <v>0</v>
      </c>
      <c r="F70" s="19">
        <f t="shared" ca="1" si="10"/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E76" ca="1" si="1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1"/>
        <v>0</v>
      </c>
      <c r="F71" s="19">
        <f t="shared" ca="1" si="10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1"/>
        <v>0</v>
      </c>
      <c r="E72" s="18">
        <f t="shared" ca="1" si="11"/>
        <v>0</v>
      </c>
      <c r="F72" s="19">
        <f t="shared" ca="1" si="10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1"/>
        <v>0</v>
      </c>
      <c r="E73" s="18">
        <f t="shared" ca="1" si="11"/>
        <v>0</v>
      </c>
      <c r="F73" s="19">
        <f t="shared" ca="1" si="10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1"/>
        <v>0</v>
      </c>
      <c r="E74" s="18">
        <f t="shared" ca="1" si="11"/>
        <v>0</v>
      </c>
      <c r="F74" s="19">
        <f t="shared" ca="1" si="10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1"/>
        <v>0</v>
      </c>
      <c r="E75" s="18">
        <f t="shared" ca="1" si="11"/>
        <v>0</v>
      </c>
      <c r="F75" s="19">
        <f t="shared" ca="1" si="10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1"/>
        <v>0</v>
      </c>
      <c r="E76" s="18">
        <f t="shared" ca="1" si="11"/>
        <v>0</v>
      </c>
      <c r="F76" s="19">
        <f t="shared" ca="1" si="10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2151550937.2575989</v>
      </c>
      <c r="E77" s="49">
        <f ca="1">SUMIF($C$7:$C$76,"HD",E$7:E$76)</f>
        <v>959041.53999999992</v>
      </c>
      <c r="F77" s="49">
        <f ca="1">SUMIF($C$7:$C$76,"HD",F$7:F$76)</f>
        <v>2152509978.7975988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2151550937.2575989</v>
      </c>
      <c r="E79" s="49">
        <f ca="1">E77+E78</f>
        <v>959041.53999999992</v>
      </c>
      <c r="F79" s="49">
        <f ca="1">F77+F78</f>
        <v>2152509978.7975988</v>
      </c>
      <c r="G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C282E31F-74E2-4811-9688-55CBD7C649AE}">
      <formula1>"Toplam,Direkt,Endirekt"</formula1>
    </dataValidation>
    <dataValidation type="list" allowBlank="1" showInputMessage="1" showErrorMessage="1" sqref="C2" xr:uid="{426C9955-1F58-48D8-BB2B-B60DA61F2217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5AB7-8364-4E5E-AB87-B3CB4142B3E0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338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701</v>
      </c>
      <c r="E5" s="78">
        <v>900</v>
      </c>
      <c r="F5" s="78">
        <v>901</v>
      </c>
      <c r="G5" s="78">
        <v>902</v>
      </c>
      <c r="H5" s="78">
        <v>703</v>
      </c>
      <c r="I5" s="78">
        <v>740</v>
      </c>
      <c r="J5" s="78">
        <v>741</v>
      </c>
      <c r="K5" s="78">
        <v>742</v>
      </c>
      <c r="L5" s="78">
        <v>743</v>
      </c>
      <c r="M5" s="78">
        <v>744</v>
      </c>
      <c r="N5" s="78">
        <v>761</v>
      </c>
      <c r="O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41</v>
      </c>
      <c r="E6" s="56" t="s">
        <v>42</v>
      </c>
      <c r="F6" s="56" t="s">
        <v>43</v>
      </c>
      <c r="G6" s="56" t="s">
        <v>44</v>
      </c>
      <c r="H6" s="56" t="s">
        <v>45</v>
      </c>
      <c r="I6" s="56" t="s">
        <v>46</v>
      </c>
      <c r="J6" s="56" t="s">
        <v>47</v>
      </c>
      <c r="K6" s="56" t="s">
        <v>48</v>
      </c>
      <c r="L6" s="56" t="s">
        <v>49</v>
      </c>
      <c r="M6" s="56" t="s">
        <v>50</v>
      </c>
      <c r="N6" s="56" t="s">
        <v>51</v>
      </c>
      <c r="O6" s="79" t="s">
        <v>339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9">
        <f ca="1">+E7+F7+G7</f>
        <v>41094016.039999999</v>
      </c>
      <c r="E7" s="18">
        <f t="shared" ref="E7:N22" ca="1" si="0">IFERROR(IF($C$2="Yurtiçi",INDIRECT("'"&amp;$B$2&amp;"'!"&amp;ADDRESS(MATCH($B7,INDIRECT("'"&amp;$B$2&amp;"'!$B$1:$B$1095"),0),MATCH(E$5,INDIRECT("'"&amp;$B$2&amp;"'!5:5"),0))),IF($C$2="Yurtdışı",INDIRECT("'"&amp;$B$2&amp;"'!"&amp;ADDRESS(MATCH($B7,INDIRECT("'"&amp;$B$2&amp;"'!$B$1:$B$1095"),0),MATCH(E$5,INDIRECT("'"&amp;$B$2&amp;"'!5:5"),0)+1)),INDIRECT("'"&amp;$B$2&amp;"'!"&amp;ADDRESS(MATCH($B7,INDIRECT("'"&amp;$B$2&amp;"'!$B$1:$B$1095"),0),MATCH(E$5,INDIRECT("'"&amp;$B$2&amp;"'!5:5"),0)))+INDIRECT("'"&amp;$B$2&amp;"'!"&amp;ADDRESS(MATCH($B7,INDIRECT("'"&amp;$B$2&amp;"'!$B$1:$B$1095"),0),MATCH(E$5,INDIRECT("'"&amp;$B$2&amp;"'!5:5"),0)+1)))),0)</f>
        <v>0</v>
      </c>
      <c r="F7" s="18">
        <f t="shared" ca="1" si="0"/>
        <v>0</v>
      </c>
      <c r="G7" s="18">
        <f t="shared" ca="1" si="0"/>
        <v>41094016.039999999</v>
      </c>
      <c r="H7" s="18">
        <f t="shared" ca="1" si="0"/>
        <v>0</v>
      </c>
      <c r="I7" s="18">
        <f t="shared" ca="1" si="0"/>
        <v>5143376.53</v>
      </c>
      <c r="J7" s="18">
        <f t="shared" ca="1" si="0"/>
        <v>351556.92</v>
      </c>
      <c r="K7" s="18">
        <f t="shared" ca="1" si="0"/>
        <v>0</v>
      </c>
      <c r="L7" s="18">
        <f t="shared" ca="1" si="0"/>
        <v>0</v>
      </c>
      <c r="M7" s="18">
        <f t="shared" ca="1" si="0"/>
        <v>0</v>
      </c>
      <c r="N7" s="18">
        <f t="shared" ca="1" si="0"/>
        <v>0</v>
      </c>
      <c r="O7" s="19">
        <f ca="1">D7+SUM(H7:N7)</f>
        <v>46588949.490000002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9">
        <f t="shared" ref="D8:D22" ca="1" si="1">+E8+F8+G8</f>
        <v>2042082649.96</v>
      </c>
      <c r="E8" s="18">
        <f t="shared" ca="1" si="0"/>
        <v>306848807.60000002</v>
      </c>
      <c r="F8" s="18">
        <f t="shared" ca="1" si="0"/>
        <v>703264817.86000001</v>
      </c>
      <c r="G8" s="18">
        <f t="shared" ca="1" si="0"/>
        <v>1031969024.5</v>
      </c>
      <c r="H8" s="18">
        <f t="shared" ca="1" si="0"/>
        <v>253459142.81999999</v>
      </c>
      <c r="I8" s="18">
        <f t="shared" ca="1" si="0"/>
        <v>0</v>
      </c>
      <c r="J8" s="18">
        <f t="shared" ca="1" si="0"/>
        <v>0</v>
      </c>
      <c r="K8" s="18">
        <f t="shared" ca="1" si="0"/>
        <v>0</v>
      </c>
      <c r="L8" s="18">
        <f t="shared" ca="1" si="0"/>
        <v>0</v>
      </c>
      <c r="M8" s="18">
        <f t="shared" ca="1" si="0"/>
        <v>0</v>
      </c>
      <c r="N8" s="18">
        <f t="shared" ca="1" si="0"/>
        <v>0</v>
      </c>
      <c r="O8" s="19">
        <f t="shared" ref="O8:O18" ca="1" si="2">D8+SUM(H8:N8)</f>
        <v>2295541792.7800002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9">
        <f t="shared" ca="1" si="1"/>
        <v>1630356753.1730003</v>
      </c>
      <c r="E9" s="18">
        <f t="shared" ca="1" si="0"/>
        <v>356682746.60000008</v>
      </c>
      <c r="F9" s="18">
        <f t="shared" ca="1" si="0"/>
        <v>721721813.92600012</v>
      </c>
      <c r="G9" s="18">
        <f t="shared" ca="1" si="0"/>
        <v>551952192.64700007</v>
      </c>
      <c r="H9" s="18">
        <f t="shared" ca="1" si="0"/>
        <v>175094401.40000001</v>
      </c>
      <c r="I9" s="18">
        <f t="shared" ca="1" si="0"/>
        <v>0</v>
      </c>
      <c r="J9" s="18">
        <f t="shared" ca="1" si="0"/>
        <v>0</v>
      </c>
      <c r="K9" s="18">
        <f t="shared" ca="1" si="0"/>
        <v>0</v>
      </c>
      <c r="L9" s="18">
        <f t="shared" ca="1" si="0"/>
        <v>0</v>
      </c>
      <c r="M9" s="18">
        <f t="shared" ca="1" si="0"/>
        <v>0</v>
      </c>
      <c r="N9" s="18">
        <f t="shared" ca="1" si="0"/>
        <v>0</v>
      </c>
      <c r="O9" s="19">
        <f t="shared" ca="1" si="2"/>
        <v>1805451154.5730004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9">
        <f t="shared" ca="1" si="1"/>
        <v>2747925592.1566715</v>
      </c>
      <c r="E10" s="18">
        <f t="shared" ca="1" si="0"/>
        <v>543588727.89115345</v>
      </c>
      <c r="F10" s="18">
        <f t="shared" ca="1" si="0"/>
        <v>968407771.66213739</v>
      </c>
      <c r="G10" s="18">
        <f t="shared" ca="1" si="0"/>
        <v>1235929092.6033809</v>
      </c>
      <c r="H10" s="18">
        <f t="shared" ca="1" si="0"/>
        <v>219621857.88</v>
      </c>
      <c r="I10" s="18">
        <f t="shared" ca="1" si="0"/>
        <v>0</v>
      </c>
      <c r="J10" s="18">
        <f t="shared" ca="1" si="0"/>
        <v>0</v>
      </c>
      <c r="K10" s="18">
        <f t="shared" ca="1" si="0"/>
        <v>0</v>
      </c>
      <c r="L10" s="18">
        <f t="shared" ca="1" si="0"/>
        <v>0</v>
      </c>
      <c r="M10" s="18">
        <f t="shared" ca="1" si="0"/>
        <v>0</v>
      </c>
      <c r="N10" s="18">
        <f t="shared" ca="1" si="0"/>
        <v>0</v>
      </c>
      <c r="O10" s="19">
        <f t="shared" ca="1" si="2"/>
        <v>2967547450.0366716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9">
        <f t="shared" ca="1" si="1"/>
        <v>5908700.5752999997</v>
      </c>
      <c r="E11" s="18">
        <f t="shared" ca="1" si="0"/>
        <v>2549376.1653</v>
      </c>
      <c r="F11" s="18">
        <f t="shared" ca="1" si="0"/>
        <v>3076239.94</v>
      </c>
      <c r="G11" s="18">
        <f t="shared" ca="1" si="0"/>
        <v>283084.46999999997</v>
      </c>
      <c r="H11" s="18">
        <f t="shared" ca="1" si="0"/>
        <v>90387515.200000003</v>
      </c>
      <c r="I11" s="18">
        <f t="shared" ca="1" si="0"/>
        <v>22120587.452300001</v>
      </c>
      <c r="J11" s="18">
        <f t="shared" ca="1" si="0"/>
        <v>190503.21849999999</v>
      </c>
      <c r="K11" s="18">
        <f t="shared" ca="1" si="0"/>
        <v>205255.777</v>
      </c>
      <c r="L11" s="18">
        <f t="shared" ca="1" si="0"/>
        <v>0</v>
      </c>
      <c r="M11" s="18">
        <f t="shared" ca="1" si="0"/>
        <v>131939.70499999999</v>
      </c>
      <c r="N11" s="18">
        <f t="shared" ca="1" si="0"/>
        <v>0</v>
      </c>
      <c r="O11" s="19">
        <f t="shared" ca="1" si="2"/>
        <v>118944501.92809999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9">
        <f t="shared" ca="1" si="1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8">
        <f t="shared" ca="1" si="0"/>
        <v>0</v>
      </c>
      <c r="L12" s="18">
        <f t="shared" ca="1" si="0"/>
        <v>0</v>
      </c>
      <c r="M12" s="18">
        <f t="shared" ca="1" si="0"/>
        <v>0</v>
      </c>
      <c r="N12" s="18">
        <f t="shared" ca="1" si="0"/>
        <v>0</v>
      </c>
      <c r="O12" s="19">
        <f t="shared" ca="1" si="2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9">
        <f t="shared" ca="1" si="1"/>
        <v>293895098.26999998</v>
      </c>
      <c r="E13" s="18">
        <f t="shared" ca="1" si="0"/>
        <v>15249626.029999999</v>
      </c>
      <c r="F13" s="18">
        <f t="shared" ca="1" si="0"/>
        <v>165775952.15999997</v>
      </c>
      <c r="G13" s="18">
        <f t="shared" ca="1" si="0"/>
        <v>112869520.08</v>
      </c>
      <c r="H13" s="18">
        <f t="shared" ca="1" si="0"/>
        <v>37747308.669999994</v>
      </c>
      <c r="I13" s="18">
        <f t="shared" ca="1" si="0"/>
        <v>0</v>
      </c>
      <c r="J13" s="18">
        <f t="shared" ca="1" si="0"/>
        <v>5810179.3999999994</v>
      </c>
      <c r="K13" s="18">
        <f t="shared" ca="1" si="0"/>
        <v>10524133.369999999</v>
      </c>
      <c r="L13" s="18">
        <f t="shared" ca="1" si="0"/>
        <v>0</v>
      </c>
      <c r="M13" s="18">
        <f t="shared" ca="1" si="0"/>
        <v>4103564.93</v>
      </c>
      <c r="N13" s="18">
        <f t="shared" ca="1" si="0"/>
        <v>0</v>
      </c>
      <c r="O13" s="19">
        <f t="shared" ca="1" si="2"/>
        <v>352080284.63999999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9">
        <f t="shared" ca="1" si="1"/>
        <v>2791571332.9900007</v>
      </c>
      <c r="E14" s="18">
        <f t="shared" ca="1" si="0"/>
        <v>494087822.10000014</v>
      </c>
      <c r="F14" s="18">
        <f t="shared" ca="1" si="0"/>
        <v>500249633.60000002</v>
      </c>
      <c r="G14" s="18">
        <f t="shared" ca="1" si="0"/>
        <v>1797233877.2900004</v>
      </c>
      <c r="H14" s="18">
        <f t="shared" ca="1" si="0"/>
        <v>173204502.86000001</v>
      </c>
      <c r="I14" s="18">
        <f t="shared" ca="1" si="0"/>
        <v>0</v>
      </c>
      <c r="J14" s="18">
        <f t="shared" ca="1" si="0"/>
        <v>0</v>
      </c>
      <c r="K14" s="18">
        <f t="shared" ca="1" si="0"/>
        <v>0</v>
      </c>
      <c r="L14" s="18">
        <f t="shared" ca="1" si="0"/>
        <v>0</v>
      </c>
      <c r="M14" s="18">
        <f t="shared" ca="1" si="0"/>
        <v>0</v>
      </c>
      <c r="N14" s="18">
        <f t="shared" ca="1" si="0"/>
        <v>0</v>
      </c>
      <c r="O14" s="19">
        <f t="shared" ca="1" si="2"/>
        <v>2964775835.8500009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9">
        <f t="shared" ca="1" si="1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8">
        <f t="shared" ca="1" si="0"/>
        <v>0</v>
      </c>
      <c r="L15" s="18">
        <f t="shared" ca="1" si="0"/>
        <v>0</v>
      </c>
      <c r="M15" s="18">
        <f t="shared" ca="1" si="0"/>
        <v>0</v>
      </c>
      <c r="N15" s="18">
        <f t="shared" ca="1" si="0"/>
        <v>0</v>
      </c>
      <c r="O15" s="19">
        <f t="shared" ca="1" si="2"/>
        <v>0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9">
        <f t="shared" ca="1" si="1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8">
        <f t="shared" ca="1" si="0"/>
        <v>0</v>
      </c>
      <c r="L16" s="18">
        <f t="shared" ca="1" si="0"/>
        <v>0</v>
      </c>
      <c r="M16" s="18">
        <f t="shared" ca="1" si="0"/>
        <v>0</v>
      </c>
      <c r="N16" s="18">
        <f t="shared" ca="1" si="0"/>
        <v>0</v>
      </c>
      <c r="O16" s="19">
        <f t="shared" ca="1" si="2"/>
        <v>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9">
        <f t="shared" ca="1" si="1"/>
        <v>78562369</v>
      </c>
      <c r="E17" s="18">
        <f t="shared" ca="1" si="0"/>
        <v>164070</v>
      </c>
      <c r="F17" s="18">
        <f t="shared" ca="1" si="0"/>
        <v>56508626</v>
      </c>
      <c r="G17" s="18">
        <f t="shared" ca="1" si="0"/>
        <v>21889673</v>
      </c>
      <c r="H17" s="18">
        <f t="shared" ca="1" si="0"/>
        <v>5660760</v>
      </c>
      <c r="I17" s="18">
        <f t="shared" ca="1" si="0"/>
        <v>128596767</v>
      </c>
      <c r="J17" s="18">
        <f t="shared" ca="1" si="0"/>
        <v>1945500</v>
      </c>
      <c r="K17" s="18">
        <f t="shared" ca="1" si="0"/>
        <v>2738360</v>
      </c>
      <c r="L17" s="18">
        <f t="shared" ca="1" si="0"/>
        <v>0</v>
      </c>
      <c r="M17" s="18">
        <f t="shared" ca="1" si="0"/>
        <v>1613460</v>
      </c>
      <c r="N17" s="18">
        <f t="shared" ca="1" si="0"/>
        <v>0</v>
      </c>
      <c r="O17" s="19">
        <f t="shared" ca="1" si="2"/>
        <v>219117216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9">
        <f t="shared" ca="1" si="1"/>
        <v>54145886.112099998</v>
      </c>
      <c r="E18" s="18">
        <f t="shared" ca="1" si="0"/>
        <v>1127928.96</v>
      </c>
      <c r="F18" s="18">
        <f t="shared" ca="1" si="0"/>
        <v>31454431.843800001</v>
      </c>
      <c r="G18" s="18">
        <f t="shared" ca="1" si="0"/>
        <v>21563525.308299996</v>
      </c>
      <c r="H18" s="18">
        <f t="shared" ca="1" si="0"/>
        <v>1037400</v>
      </c>
      <c r="I18" s="18">
        <f t="shared" ca="1" si="0"/>
        <v>122268829.71000001</v>
      </c>
      <c r="J18" s="18">
        <f t="shared" ca="1" si="0"/>
        <v>9375060.7799999993</v>
      </c>
      <c r="K18" s="18">
        <f t="shared" ca="1" si="0"/>
        <v>768.26</v>
      </c>
      <c r="L18" s="18">
        <f t="shared" ca="1" si="0"/>
        <v>0</v>
      </c>
      <c r="M18" s="18">
        <f t="shared" ca="1" si="0"/>
        <v>8240070.9900000002</v>
      </c>
      <c r="N18" s="18">
        <f t="shared" ca="1" si="0"/>
        <v>0</v>
      </c>
      <c r="O18" s="19">
        <f t="shared" ca="1" si="2"/>
        <v>195068015.85210001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9">
        <f t="shared" ca="1" si="1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8">
        <f t="shared" ca="1" si="0"/>
        <v>0</v>
      </c>
      <c r="L19" s="18">
        <f t="shared" ca="1" si="0"/>
        <v>0</v>
      </c>
      <c r="M19" s="18">
        <f t="shared" ca="1" si="0"/>
        <v>0</v>
      </c>
      <c r="N19" s="18">
        <f t="shared" ca="1" si="0"/>
        <v>0</v>
      </c>
      <c r="O19" s="19">
        <f t="shared" ref="O19:O24" ca="1" si="3">D19+SUM(H19:N19)</f>
        <v>0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9">
        <f t="shared" ca="1" si="1"/>
        <v>2547462786.9499998</v>
      </c>
      <c r="E20" s="18">
        <f t="shared" ca="1" si="0"/>
        <v>272328338.22999996</v>
      </c>
      <c r="F20" s="18">
        <f t="shared" ca="1" si="0"/>
        <v>1593657116.6600001</v>
      </c>
      <c r="G20" s="18">
        <f t="shared" ca="1" si="0"/>
        <v>681477332.05999994</v>
      </c>
      <c r="H20" s="18">
        <f t="shared" ca="1" si="0"/>
        <v>85561907.929999992</v>
      </c>
      <c r="I20" s="18">
        <f t="shared" ca="1" si="0"/>
        <v>0</v>
      </c>
      <c r="J20" s="18">
        <f t="shared" ca="1" si="0"/>
        <v>0</v>
      </c>
      <c r="K20" s="18">
        <f t="shared" ca="1" si="0"/>
        <v>0</v>
      </c>
      <c r="L20" s="18">
        <f t="shared" ca="1" si="0"/>
        <v>0</v>
      </c>
      <c r="M20" s="18">
        <f t="shared" ca="1" si="0"/>
        <v>0</v>
      </c>
      <c r="N20" s="18">
        <f t="shared" ca="1" si="0"/>
        <v>0</v>
      </c>
      <c r="O20" s="19">
        <f t="shared" ca="1" si="3"/>
        <v>2633024694.8799996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9">
        <f t="shared" ca="1" si="1"/>
        <v>43197823.520000003</v>
      </c>
      <c r="E21" s="18">
        <f t="shared" ca="1" si="0"/>
        <v>19710486.52</v>
      </c>
      <c r="F21" s="18">
        <f t="shared" ca="1" si="0"/>
        <v>13646952.879999999</v>
      </c>
      <c r="G21" s="18">
        <f t="shared" ca="1" si="0"/>
        <v>9840384.1200000048</v>
      </c>
      <c r="H21" s="18">
        <f t="shared" ca="1" si="0"/>
        <v>10522614.119999999</v>
      </c>
      <c r="I21" s="18">
        <f t="shared" ca="1" si="0"/>
        <v>0</v>
      </c>
      <c r="J21" s="18">
        <f t="shared" ca="1" si="0"/>
        <v>0</v>
      </c>
      <c r="K21" s="18">
        <f t="shared" ca="1" si="0"/>
        <v>0</v>
      </c>
      <c r="L21" s="18">
        <f t="shared" ca="1" si="0"/>
        <v>0</v>
      </c>
      <c r="M21" s="18">
        <f t="shared" ca="1" si="0"/>
        <v>0</v>
      </c>
      <c r="N21" s="18">
        <f t="shared" ca="1" si="0"/>
        <v>0</v>
      </c>
      <c r="O21" s="19">
        <f t="shared" ca="1" si="3"/>
        <v>53720437.640000001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9">
        <f t="shared" ca="1" si="1"/>
        <v>2501052981.7399998</v>
      </c>
      <c r="E22" s="18">
        <f t="shared" ca="1" si="0"/>
        <v>741583970.58000004</v>
      </c>
      <c r="F22" s="18">
        <f t="shared" ca="1" si="0"/>
        <v>813580488.92999983</v>
      </c>
      <c r="G22" s="18">
        <f t="shared" ca="1" si="0"/>
        <v>945888522.23000002</v>
      </c>
      <c r="H22" s="18">
        <f t="shared" ca="1" si="0"/>
        <v>449478909</v>
      </c>
      <c r="I22" s="18">
        <f t="shared" ca="1" si="0"/>
        <v>2453110746.1199999</v>
      </c>
      <c r="J22" s="18">
        <f t="shared" ca="1" si="0"/>
        <v>398076367.31999999</v>
      </c>
      <c r="K22" s="18">
        <f t="shared" ca="1" si="0"/>
        <v>0</v>
      </c>
      <c r="L22" s="18">
        <f t="shared" ca="1" si="0"/>
        <v>0</v>
      </c>
      <c r="M22" s="18">
        <f t="shared" ca="1" si="0"/>
        <v>4777.16</v>
      </c>
      <c r="N22" s="18">
        <f t="shared" ca="1" si="0"/>
        <v>0</v>
      </c>
      <c r="O22" s="19">
        <f t="shared" ca="1" si="3"/>
        <v>5801723781.3400002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9">
        <f ca="1">+E23+F23+G23</f>
        <v>936559061.1099999</v>
      </c>
      <c r="E23" s="18">
        <f t="shared" ref="E23:N38" ca="1" si="4">IFERROR(IF($C$2="Yurtiçi",INDIRECT("'"&amp;$B$2&amp;"'!"&amp;ADDRESS(MATCH($B23,INDIRECT("'"&amp;$B$2&amp;"'!$B$1:$B$1095"),0),MATCH(E$5,INDIRECT("'"&amp;$B$2&amp;"'!5:5"),0))),IF($C$2="Yurtdışı",INDIRECT("'"&amp;$B$2&amp;"'!"&amp;ADDRESS(MATCH($B23,INDIRECT("'"&amp;$B$2&amp;"'!$B$1:$B$1095"),0),MATCH(E$5,INDIRECT("'"&amp;$B$2&amp;"'!5:5"),0)+1)),INDIRECT("'"&amp;$B$2&amp;"'!"&amp;ADDRESS(MATCH($B23,INDIRECT("'"&amp;$B$2&amp;"'!$B$1:$B$1095"),0),MATCH(E$5,INDIRECT("'"&amp;$B$2&amp;"'!5:5"),0)))+INDIRECT("'"&amp;$B$2&amp;"'!"&amp;ADDRESS(MATCH($B23,INDIRECT("'"&amp;$B$2&amp;"'!$B$1:$B$1095"),0),MATCH(E$5,INDIRECT("'"&amp;$B$2&amp;"'!5:5"),0)+1)))),0)</f>
        <v>156855026.31999987</v>
      </c>
      <c r="F23" s="18">
        <f t="shared" ca="1" si="4"/>
        <v>318214189.9392997</v>
      </c>
      <c r="G23" s="18">
        <f t="shared" ca="1" si="4"/>
        <v>461489844.85070032</v>
      </c>
      <c r="H23" s="18">
        <f t="shared" ca="1" si="4"/>
        <v>158342685.16</v>
      </c>
      <c r="I23" s="18">
        <f t="shared" ca="1" si="4"/>
        <v>0</v>
      </c>
      <c r="J23" s="18">
        <f t="shared" ca="1" si="4"/>
        <v>0</v>
      </c>
      <c r="K23" s="18">
        <f t="shared" ca="1" si="4"/>
        <v>0</v>
      </c>
      <c r="L23" s="18">
        <f t="shared" ca="1" si="4"/>
        <v>0</v>
      </c>
      <c r="M23" s="18">
        <f t="shared" ca="1" si="4"/>
        <v>0</v>
      </c>
      <c r="N23" s="18">
        <f t="shared" ca="1" si="4"/>
        <v>0</v>
      </c>
      <c r="O23" s="19">
        <f t="shared" ca="1" si="3"/>
        <v>1094901746.27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9">
        <f ca="1">+E24+F24+G24</f>
        <v>111040992.42000002</v>
      </c>
      <c r="E24" s="18">
        <f t="shared" ca="1" si="4"/>
        <v>13241741.299999965</v>
      </c>
      <c r="F24" s="18">
        <f t="shared" ca="1" si="4"/>
        <v>55307094.420000061</v>
      </c>
      <c r="G24" s="18">
        <f t="shared" ca="1" si="4"/>
        <v>42492156.699999996</v>
      </c>
      <c r="H24" s="18">
        <f t="shared" ca="1" si="4"/>
        <v>37451942.57</v>
      </c>
      <c r="I24" s="18">
        <f t="shared" ca="1" si="4"/>
        <v>247366257.02999991</v>
      </c>
      <c r="J24" s="18">
        <f t="shared" ca="1" si="4"/>
        <v>6493803.2000000402</v>
      </c>
      <c r="K24" s="18">
        <f t="shared" ca="1" si="4"/>
        <v>6138647.6000000499</v>
      </c>
      <c r="L24" s="18">
        <f t="shared" ca="1" si="4"/>
        <v>0</v>
      </c>
      <c r="M24" s="18">
        <f t="shared" ca="1" si="4"/>
        <v>0</v>
      </c>
      <c r="N24" s="18">
        <f t="shared" ca="1" si="4"/>
        <v>0</v>
      </c>
      <c r="O24" s="19">
        <f t="shared" ca="1" si="3"/>
        <v>408491642.81999999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9">
        <f t="shared" ref="D25:D76" ca="1" si="5">+E25+F25+G25</f>
        <v>23129158.66</v>
      </c>
      <c r="E25" s="18">
        <f t="shared" ca="1" si="4"/>
        <v>6502600.6700000009</v>
      </c>
      <c r="F25" s="18">
        <f t="shared" ca="1" si="4"/>
        <v>11299785.889999999</v>
      </c>
      <c r="G25" s="18">
        <f t="shared" ca="1" si="4"/>
        <v>5326772.1000000006</v>
      </c>
      <c r="H25" s="18">
        <f t="shared" ca="1" si="4"/>
        <v>11435685.41</v>
      </c>
      <c r="I25" s="18">
        <f t="shared" ca="1" si="4"/>
        <v>67333471.019999996</v>
      </c>
      <c r="J25" s="18">
        <f t="shared" ca="1" si="4"/>
        <v>702413.74</v>
      </c>
      <c r="K25" s="18">
        <f t="shared" ca="1" si="4"/>
        <v>711644.77500000002</v>
      </c>
      <c r="L25" s="18">
        <f t="shared" ca="1" si="4"/>
        <v>0</v>
      </c>
      <c r="M25" s="18">
        <f t="shared" ca="1" si="4"/>
        <v>269142.56999999995</v>
      </c>
      <c r="N25" s="18">
        <f t="shared" ca="1" si="4"/>
        <v>0</v>
      </c>
      <c r="O25" s="19">
        <f t="shared" ref="O25:O36" ca="1" si="6">D25+SUM(H25:N25)</f>
        <v>103581516.17499998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9">
        <f t="shared" ca="1" si="5"/>
        <v>979696735.54999995</v>
      </c>
      <c r="E26" s="18">
        <f t="shared" ca="1" si="4"/>
        <v>77472419.167999029</v>
      </c>
      <c r="F26" s="18">
        <f t="shared" ca="1" si="4"/>
        <v>799979771.36800098</v>
      </c>
      <c r="G26" s="18">
        <f t="shared" ca="1" si="4"/>
        <v>102244545.014</v>
      </c>
      <c r="H26" s="18">
        <f t="shared" ca="1" si="4"/>
        <v>37546782.539999999</v>
      </c>
      <c r="I26" s="18">
        <f t="shared" ca="1" si="4"/>
        <v>0</v>
      </c>
      <c r="J26" s="18">
        <f t="shared" ca="1" si="4"/>
        <v>0</v>
      </c>
      <c r="K26" s="18">
        <f t="shared" ca="1" si="4"/>
        <v>0</v>
      </c>
      <c r="L26" s="18">
        <f t="shared" ca="1" si="4"/>
        <v>0</v>
      </c>
      <c r="M26" s="18">
        <f t="shared" ca="1" si="4"/>
        <v>0</v>
      </c>
      <c r="N26" s="18">
        <f t="shared" ca="1" si="4"/>
        <v>0</v>
      </c>
      <c r="O26" s="19">
        <f t="shared" ca="1" si="6"/>
        <v>1017243518.0899999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9">
        <f t="shared" ca="1" si="5"/>
        <v>100514641.2166892</v>
      </c>
      <c r="E27" s="18">
        <f t="shared" ca="1" si="4"/>
        <v>25640227.949989028</v>
      </c>
      <c r="F27" s="18">
        <f t="shared" ca="1" si="4"/>
        <v>34711767.057200372</v>
      </c>
      <c r="G27" s="18">
        <f t="shared" ca="1" si="4"/>
        <v>40162646.209499799</v>
      </c>
      <c r="H27" s="18">
        <f t="shared" ca="1" si="4"/>
        <v>86846967.329999998</v>
      </c>
      <c r="I27" s="18">
        <f t="shared" ca="1" si="4"/>
        <v>239397895.77000001</v>
      </c>
      <c r="J27" s="18">
        <f t="shared" ca="1" si="4"/>
        <v>10352020.93</v>
      </c>
      <c r="K27" s="18">
        <f t="shared" ca="1" si="4"/>
        <v>1118756.0899999999</v>
      </c>
      <c r="L27" s="18">
        <f t="shared" ca="1" si="4"/>
        <v>0</v>
      </c>
      <c r="M27" s="18">
        <f t="shared" ca="1" si="4"/>
        <v>1195640.98</v>
      </c>
      <c r="N27" s="18">
        <f t="shared" ca="1" si="4"/>
        <v>0</v>
      </c>
      <c r="O27" s="19">
        <f t="shared" ca="1" si="6"/>
        <v>439425922.31668925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9">
        <f t="shared" ca="1" si="5"/>
        <v>107921850.42</v>
      </c>
      <c r="E28" s="18">
        <f t="shared" ca="1" si="4"/>
        <v>651424.38</v>
      </c>
      <c r="F28" s="18">
        <f t="shared" ca="1" si="4"/>
        <v>39076876.710000001</v>
      </c>
      <c r="G28" s="18">
        <f t="shared" ca="1" si="4"/>
        <v>68193549.329999998</v>
      </c>
      <c r="H28" s="18">
        <f t="shared" ca="1" si="4"/>
        <v>1883189.91</v>
      </c>
      <c r="I28" s="18">
        <f t="shared" ca="1" si="4"/>
        <v>0</v>
      </c>
      <c r="J28" s="18">
        <f t="shared" ca="1" si="4"/>
        <v>0</v>
      </c>
      <c r="K28" s="18">
        <f t="shared" ca="1" si="4"/>
        <v>0</v>
      </c>
      <c r="L28" s="18">
        <f t="shared" ca="1" si="4"/>
        <v>0</v>
      </c>
      <c r="M28" s="18">
        <f t="shared" ca="1" si="4"/>
        <v>0</v>
      </c>
      <c r="N28" s="18">
        <f t="shared" ca="1" si="4"/>
        <v>0</v>
      </c>
      <c r="O28" s="19">
        <f t="shared" ca="1" si="6"/>
        <v>109805040.33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9">
        <f t="shared" ca="1" si="5"/>
        <v>362664477.4242</v>
      </c>
      <c r="E29" s="18">
        <f t="shared" ca="1" si="4"/>
        <v>30814471.075484235</v>
      </c>
      <c r="F29" s="18">
        <f t="shared" ca="1" si="4"/>
        <v>197229150.71307656</v>
      </c>
      <c r="G29" s="18">
        <f t="shared" ca="1" si="4"/>
        <v>134620855.63563919</v>
      </c>
      <c r="H29" s="18">
        <f t="shared" ca="1" si="4"/>
        <v>130441619.3</v>
      </c>
      <c r="I29" s="18">
        <f t="shared" ca="1" si="4"/>
        <v>917118198.73290002</v>
      </c>
      <c r="J29" s="18">
        <f t="shared" ca="1" si="4"/>
        <v>51324239.446000002</v>
      </c>
      <c r="K29" s="18">
        <f t="shared" ca="1" si="4"/>
        <v>94014975.437700003</v>
      </c>
      <c r="L29" s="18">
        <f t="shared" ca="1" si="4"/>
        <v>0</v>
      </c>
      <c r="M29" s="18">
        <f t="shared" ca="1" si="4"/>
        <v>45025835.189099997</v>
      </c>
      <c r="N29" s="18">
        <f t="shared" ca="1" si="4"/>
        <v>0</v>
      </c>
      <c r="O29" s="19">
        <f t="shared" ca="1" si="6"/>
        <v>1600589345.5299001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9">
        <f t="shared" ca="1" si="5"/>
        <v>8725269.9700000845</v>
      </c>
      <c r="E30" s="18">
        <f t="shared" ca="1" si="4"/>
        <v>2869167.2600000282</v>
      </c>
      <c r="F30" s="18">
        <f t="shared" ca="1" si="4"/>
        <v>3720122.1100000278</v>
      </c>
      <c r="G30" s="18">
        <f t="shared" ca="1" si="4"/>
        <v>2135980.6000000276</v>
      </c>
      <c r="H30" s="18">
        <f t="shared" ca="1" si="4"/>
        <v>7007218.8000000184</v>
      </c>
      <c r="I30" s="18">
        <f t="shared" ca="1" si="4"/>
        <v>19815382.720000006</v>
      </c>
      <c r="J30" s="18">
        <f t="shared" ca="1" si="4"/>
        <v>2426086.2199999979</v>
      </c>
      <c r="K30" s="18">
        <f t="shared" ca="1" si="4"/>
        <v>3264905.4899999951</v>
      </c>
      <c r="L30" s="18">
        <f t="shared" ca="1" si="4"/>
        <v>0</v>
      </c>
      <c r="M30" s="18">
        <f t="shared" ca="1" si="4"/>
        <v>788677.95999999857</v>
      </c>
      <c r="N30" s="18">
        <f t="shared" ca="1" si="4"/>
        <v>0</v>
      </c>
      <c r="O30" s="19">
        <f t="shared" ca="1" si="6"/>
        <v>42027541.160000101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9">
        <f t="shared" ca="1" si="5"/>
        <v>268461392.89271599</v>
      </c>
      <c r="E31" s="18">
        <f t="shared" ca="1" si="4"/>
        <v>12108852.12988</v>
      </c>
      <c r="F31" s="18">
        <f t="shared" ca="1" si="4"/>
        <v>61448881.326914005</v>
      </c>
      <c r="G31" s="18">
        <f t="shared" ca="1" si="4"/>
        <v>194903659.435922</v>
      </c>
      <c r="H31" s="18">
        <f t="shared" ca="1" si="4"/>
        <v>42466911.57</v>
      </c>
      <c r="I31" s="18">
        <f t="shared" ca="1" si="4"/>
        <v>461914358.75953996</v>
      </c>
      <c r="J31" s="18">
        <f t="shared" ca="1" si="4"/>
        <v>21959473.010543</v>
      </c>
      <c r="K31" s="18">
        <f t="shared" ca="1" si="4"/>
        <v>20411403.140542995</v>
      </c>
      <c r="L31" s="18">
        <f t="shared" ca="1" si="4"/>
        <v>0</v>
      </c>
      <c r="M31" s="18">
        <f t="shared" ca="1" si="4"/>
        <v>21194402.820542999</v>
      </c>
      <c r="N31" s="18">
        <f t="shared" ca="1" si="4"/>
        <v>0</v>
      </c>
      <c r="O31" s="19">
        <f t="shared" ca="1" si="6"/>
        <v>836407942.19388509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9">
        <f t="shared" ca="1" si="5"/>
        <v>130885105.52000861</v>
      </c>
      <c r="E32" s="18">
        <f t="shared" ca="1" si="4"/>
        <v>108389387.50001089</v>
      </c>
      <c r="F32" s="18">
        <f t="shared" ca="1" si="4"/>
        <v>5451550.2300000135</v>
      </c>
      <c r="G32" s="18">
        <f t="shared" ca="1" si="4"/>
        <v>17044167.789997701</v>
      </c>
      <c r="H32" s="18">
        <f t="shared" ca="1" si="4"/>
        <v>109157340.3600028</v>
      </c>
      <c r="I32" s="18">
        <f t="shared" ca="1" si="4"/>
        <v>377016044.8000015</v>
      </c>
      <c r="J32" s="18">
        <f t="shared" ca="1" si="4"/>
        <v>13992845.329997931</v>
      </c>
      <c r="K32" s="18">
        <f t="shared" ca="1" si="4"/>
        <v>4211786.3300000029</v>
      </c>
      <c r="L32" s="18">
        <f t="shared" ca="1" si="4"/>
        <v>0</v>
      </c>
      <c r="M32" s="18">
        <f t="shared" ca="1" si="4"/>
        <v>5867765.5299999677</v>
      </c>
      <c r="N32" s="18">
        <f t="shared" ca="1" si="4"/>
        <v>0</v>
      </c>
      <c r="O32" s="19">
        <f t="shared" ca="1" si="6"/>
        <v>641130887.87001085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9">
        <f t="shared" ca="1" si="5"/>
        <v>14933692.679999858</v>
      </c>
      <c r="E33" s="18">
        <f t="shared" ca="1" si="4"/>
        <v>6892750.699999854</v>
      </c>
      <c r="F33" s="18">
        <f t="shared" ca="1" si="4"/>
        <v>41352.5</v>
      </c>
      <c r="G33" s="18">
        <f t="shared" ca="1" si="4"/>
        <v>7999589.4800000032</v>
      </c>
      <c r="H33" s="18">
        <f t="shared" ca="1" si="4"/>
        <v>55009238.240000159</v>
      </c>
      <c r="I33" s="18">
        <f t="shared" ca="1" si="4"/>
        <v>7823052.6099999985</v>
      </c>
      <c r="J33" s="18">
        <f t="shared" ca="1" si="4"/>
        <v>224201.75000000061</v>
      </c>
      <c r="K33" s="18">
        <f t="shared" ca="1" si="4"/>
        <v>148082.94000000029</v>
      </c>
      <c r="L33" s="18">
        <f t="shared" ca="1" si="4"/>
        <v>0</v>
      </c>
      <c r="M33" s="18">
        <f t="shared" ca="1" si="4"/>
        <v>768024.77000000188</v>
      </c>
      <c r="N33" s="18">
        <f t="shared" ca="1" si="4"/>
        <v>0</v>
      </c>
      <c r="O33" s="19">
        <f t="shared" ca="1" si="6"/>
        <v>78906292.99000001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9">
        <f t="shared" ca="1" si="5"/>
        <v>54915756.23999998</v>
      </c>
      <c r="E34" s="18">
        <f t="shared" ca="1" si="4"/>
        <v>7838665.5499999998</v>
      </c>
      <c r="F34" s="18">
        <f t="shared" ca="1" si="4"/>
        <v>47077090.689999983</v>
      </c>
      <c r="G34" s="18">
        <f t="shared" ca="1" si="4"/>
        <v>0</v>
      </c>
      <c r="H34" s="18">
        <f t="shared" ca="1" si="4"/>
        <v>8168230.3300000001</v>
      </c>
      <c r="I34" s="18">
        <f t="shared" ca="1" si="4"/>
        <v>250629686.06</v>
      </c>
      <c r="J34" s="18">
        <f t="shared" ca="1" si="4"/>
        <v>8004835.46</v>
      </c>
      <c r="K34" s="18">
        <f t="shared" ca="1" si="4"/>
        <v>24226161.460000001</v>
      </c>
      <c r="L34" s="18">
        <f t="shared" ca="1" si="4"/>
        <v>0</v>
      </c>
      <c r="M34" s="18">
        <f t="shared" ca="1" si="4"/>
        <v>1956990.5499999998</v>
      </c>
      <c r="N34" s="18">
        <f t="shared" ca="1" si="4"/>
        <v>0</v>
      </c>
      <c r="O34" s="19">
        <f t="shared" ca="1" si="6"/>
        <v>347901660.10000002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9">
        <f t="shared" ca="1" si="5"/>
        <v>7677319.5099999998</v>
      </c>
      <c r="E35" s="18">
        <f t="shared" ca="1" si="4"/>
        <v>2641693</v>
      </c>
      <c r="F35" s="18">
        <f t="shared" ca="1" si="4"/>
        <v>3674391.51</v>
      </c>
      <c r="G35" s="18">
        <f t="shared" ca="1" si="4"/>
        <v>1361235</v>
      </c>
      <c r="H35" s="18">
        <f t="shared" ca="1" si="4"/>
        <v>9864413.3800000008</v>
      </c>
      <c r="I35" s="18">
        <f t="shared" ca="1" si="4"/>
        <v>26236691.789999999</v>
      </c>
      <c r="J35" s="18">
        <f t="shared" ca="1" si="4"/>
        <v>1249478.21</v>
      </c>
      <c r="K35" s="18">
        <f t="shared" ca="1" si="4"/>
        <v>0</v>
      </c>
      <c r="L35" s="18">
        <f t="shared" ca="1" si="4"/>
        <v>0</v>
      </c>
      <c r="M35" s="18">
        <f t="shared" ca="1" si="4"/>
        <v>0</v>
      </c>
      <c r="N35" s="18">
        <f t="shared" ca="1" si="4"/>
        <v>0</v>
      </c>
      <c r="O35" s="19">
        <f t="shared" ca="1" si="6"/>
        <v>45027902.890000001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9">
        <f t="shared" ca="1" si="5"/>
        <v>0</v>
      </c>
      <c r="E36" s="18">
        <f t="shared" ca="1" si="4"/>
        <v>0</v>
      </c>
      <c r="F36" s="18">
        <f t="shared" ca="1" si="4"/>
        <v>0</v>
      </c>
      <c r="G36" s="18">
        <f t="shared" ca="1" si="4"/>
        <v>0</v>
      </c>
      <c r="H36" s="18">
        <f t="shared" ca="1" si="4"/>
        <v>0</v>
      </c>
      <c r="I36" s="18">
        <f t="shared" ca="1" si="4"/>
        <v>0</v>
      </c>
      <c r="J36" s="18">
        <f t="shared" ca="1" si="4"/>
        <v>0</v>
      </c>
      <c r="K36" s="18">
        <f t="shared" ca="1" si="4"/>
        <v>0</v>
      </c>
      <c r="L36" s="18">
        <f t="shared" ca="1" si="4"/>
        <v>0</v>
      </c>
      <c r="M36" s="18">
        <f t="shared" ca="1" si="4"/>
        <v>0</v>
      </c>
      <c r="N36" s="18">
        <f t="shared" ca="1" si="4"/>
        <v>0</v>
      </c>
      <c r="O36" s="19">
        <f t="shared" ca="1" si="6"/>
        <v>0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9">
        <f t="shared" ca="1" si="5"/>
        <v>697444082.07999623</v>
      </c>
      <c r="E37" s="18">
        <f t="shared" ca="1" si="4"/>
        <v>49929220.839993268</v>
      </c>
      <c r="F37" s="18">
        <f t="shared" ca="1" si="4"/>
        <v>536345660.49000299</v>
      </c>
      <c r="G37" s="18">
        <f t="shared" ca="1" si="4"/>
        <v>111169200.75</v>
      </c>
      <c r="H37" s="18">
        <f t="shared" ca="1" si="4"/>
        <v>16581522.9</v>
      </c>
      <c r="I37" s="18">
        <f t="shared" ca="1" si="4"/>
        <v>0</v>
      </c>
      <c r="J37" s="18">
        <f t="shared" ca="1" si="4"/>
        <v>0</v>
      </c>
      <c r="K37" s="18">
        <f t="shared" ca="1" si="4"/>
        <v>0</v>
      </c>
      <c r="L37" s="18">
        <f t="shared" ca="1" si="4"/>
        <v>0</v>
      </c>
      <c r="M37" s="18">
        <f t="shared" ca="1" si="4"/>
        <v>0</v>
      </c>
      <c r="N37" s="18">
        <f t="shared" ca="1" si="4"/>
        <v>0</v>
      </c>
      <c r="O37" s="19">
        <f t="shared" ref="O37:O46" ca="1" si="7">D37+SUM(H37:N37)</f>
        <v>714025604.9799962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9">
        <f t="shared" ca="1" si="5"/>
        <v>99592667.890000001</v>
      </c>
      <c r="E38" s="18">
        <f t="shared" ca="1" si="4"/>
        <v>86627179.799999997</v>
      </c>
      <c r="F38" s="18">
        <f t="shared" ca="1" si="4"/>
        <v>12965488.09</v>
      </c>
      <c r="G38" s="18">
        <f t="shared" ca="1" si="4"/>
        <v>0</v>
      </c>
      <c r="H38" s="18">
        <f t="shared" ca="1" si="4"/>
        <v>95136232.920000002</v>
      </c>
      <c r="I38" s="18">
        <f t="shared" ca="1" si="4"/>
        <v>0</v>
      </c>
      <c r="J38" s="18">
        <f t="shared" ca="1" si="4"/>
        <v>0</v>
      </c>
      <c r="K38" s="18">
        <f t="shared" ca="1" si="4"/>
        <v>0</v>
      </c>
      <c r="L38" s="18">
        <f t="shared" ca="1" si="4"/>
        <v>0</v>
      </c>
      <c r="M38" s="18">
        <f t="shared" ca="1" si="4"/>
        <v>0</v>
      </c>
      <c r="N38" s="18">
        <f t="shared" ca="1" si="4"/>
        <v>0</v>
      </c>
      <c r="O38" s="19">
        <f t="shared" ca="1" si="7"/>
        <v>194728900.81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9">
        <f t="shared" ca="1" si="5"/>
        <v>14528450.25</v>
      </c>
      <c r="E39" s="18">
        <f t="shared" ref="E39:N54" ca="1" si="8">IFERROR(IF($C$2="Yurtiçi",INDIRECT("'"&amp;$B$2&amp;"'!"&amp;ADDRESS(MATCH($B39,INDIRECT("'"&amp;$B$2&amp;"'!$B$1:$B$1095"),0),MATCH(E$5,INDIRECT("'"&amp;$B$2&amp;"'!5:5"),0))),IF($C$2="Yurtdışı",INDIRECT("'"&amp;$B$2&amp;"'!"&amp;ADDRESS(MATCH($B39,INDIRECT("'"&amp;$B$2&amp;"'!$B$1:$B$1095"),0),MATCH(E$5,INDIRECT("'"&amp;$B$2&amp;"'!5:5"),0)+1)),INDIRECT("'"&amp;$B$2&amp;"'!"&amp;ADDRESS(MATCH($B39,INDIRECT("'"&amp;$B$2&amp;"'!$B$1:$B$1095"),0),MATCH(E$5,INDIRECT("'"&amp;$B$2&amp;"'!5:5"),0)))+INDIRECT("'"&amp;$B$2&amp;"'!"&amp;ADDRESS(MATCH($B39,INDIRECT("'"&amp;$B$2&amp;"'!$B$1:$B$1095"),0),MATCH(E$5,INDIRECT("'"&amp;$B$2&amp;"'!5:5"),0)+1)))),0)</f>
        <v>1872871.1</v>
      </c>
      <c r="F39" s="18">
        <f t="shared" ca="1" si="8"/>
        <v>7059150.3800000008</v>
      </c>
      <c r="G39" s="18">
        <f t="shared" ca="1" si="8"/>
        <v>5596428.7699999996</v>
      </c>
      <c r="H39" s="18">
        <f t="shared" ca="1" si="8"/>
        <v>41776693.57</v>
      </c>
      <c r="I39" s="18">
        <f t="shared" ca="1" si="8"/>
        <v>28664228.409999996</v>
      </c>
      <c r="J39" s="18">
        <f t="shared" ca="1" si="8"/>
        <v>983089.86</v>
      </c>
      <c r="K39" s="18">
        <f t="shared" ca="1" si="8"/>
        <v>0</v>
      </c>
      <c r="L39" s="18">
        <f t="shared" ca="1" si="8"/>
        <v>0</v>
      </c>
      <c r="M39" s="18">
        <f t="shared" ca="1" si="8"/>
        <v>1174780.4100000001</v>
      </c>
      <c r="N39" s="18">
        <f t="shared" ca="1" si="8"/>
        <v>0</v>
      </c>
      <c r="O39" s="19">
        <f t="shared" ca="1" si="7"/>
        <v>87127242.499999985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9">
        <f t="shared" ca="1" si="5"/>
        <v>5544545.7300000004</v>
      </c>
      <c r="E40" s="18">
        <f t="shared" ca="1" si="8"/>
        <v>1009003.14</v>
      </c>
      <c r="F40" s="18">
        <f t="shared" ca="1" si="8"/>
        <v>2436415.35</v>
      </c>
      <c r="G40" s="18">
        <f t="shared" ca="1" si="8"/>
        <v>2099127.2400000002</v>
      </c>
      <c r="H40" s="18">
        <f t="shared" ca="1" si="8"/>
        <v>1635848.31</v>
      </c>
      <c r="I40" s="18">
        <f t="shared" ca="1" si="8"/>
        <v>25181319.809999999</v>
      </c>
      <c r="J40" s="18">
        <f t="shared" ca="1" si="8"/>
        <v>1578620.71</v>
      </c>
      <c r="K40" s="18">
        <f t="shared" ca="1" si="8"/>
        <v>0</v>
      </c>
      <c r="L40" s="18">
        <f t="shared" ca="1" si="8"/>
        <v>0</v>
      </c>
      <c r="M40" s="18">
        <f t="shared" ca="1" si="8"/>
        <v>0</v>
      </c>
      <c r="N40" s="18">
        <f t="shared" ca="1" si="8"/>
        <v>0</v>
      </c>
      <c r="O40" s="19">
        <f t="shared" ca="1" si="7"/>
        <v>33940334.560000002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9">
        <f t="shared" ca="1" si="5"/>
        <v>0</v>
      </c>
      <c r="E41" s="18">
        <f t="shared" ca="1" si="8"/>
        <v>0</v>
      </c>
      <c r="F41" s="18">
        <f t="shared" ca="1" si="8"/>
        <v>0</v>
      </c>
      <c r="G41" s="18">
        <f t="shared" ca="1" si="8"/>
        <v>0</v>
      </c>
      <c r="H41" s="18">
        <f t="shared" ca="1" si="8"/>
        <v>0</v>
      </c>
      <c r="I41" s="18">
        <f t="shared" ca="1" si="8"/>
        <v>0</v>
      </c>
      <c r="J41" s="18">
        <f t="shared" ca="1" si="8"/>
        <v>0</v>
      </c>
      <c r="K41" s="18">
        <f t="shared" ca="1" si="8"/>
        <v>0</v>
      </c>
      <c r="L41" s="18">
        <f t="shared" ca="1" si="8"/>
        <v>0</v>
      </c>
      <c r="M41" s="18">
        <f t="shared" ca="1" si="8"/>
        <v>0</v>
      </c>
      <c r="N41" s="18">
        <f t="shared" ca="1" si="8"/>
        <v>0</v>
      </c>
      <c r="O41" s="19">
        <f t="shared" ca="1" si="7"/>
        <v>0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9">
        <f t="shared" ca="1" si="5"/>
        <v>29728576.089999899</v>
      </c>
      <c r="E42" s="18">
        <f t="shared" ca="1" si="8"/>
        <v>17293177.999999918</v>
      </c>
      <c r="F42" s="18">
        <f t="shared" ca="1" si="8"/>
        <v>4498571.1099999975</v>
      </c>
      <c r="G42" s="18">
        <f t="shared" ca="1" si="8"/>
        <v>7936826.9799999837</v>
      </c>
      <c r="H42" s="18">
        <f t="shared" ca="1" si="8"/>
        <v>17709614.789999984</v>
      </c>
      <c r="I42" s="18">
        <f t="shared" ca="1" si="8"/>
        <v>145343009.99999893</v>
      </c>
      <c r="J42" s="18">
        <f t="shared" ca="1" si="8"/>
        <v>15096585.360000109</v>
      </c>
      <c r="K42" s="18">
        <f t="shared" ca="1" si="8"/>
        <v>2866346.4099999759</v>
      </c>
      <c r="L42" s="18">
        <f t="shared" ca="1" si="8"/>
        <v>0</v>
      </c>
      <c r="M42" s="18">
        <f t="shared" ca="1" si="8"/>
        <v>65694184.200001188</v>
      </c>
      <c r="N42" s="18">
        <f t="shared" ca="1" si="8"/>
        <v>0</v>
      </c>
      <c r="O42" s="19">
        <f t="shared" ref="O42" ca="1" si="9">D42+SUM(H42:N42)</f>
        <v>276438316.85000008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9">
        <f t="shared" ca="1" si="5"/>
        <v>5619025.0199999996</v>
      </c>
      <c r="E43" s="18">
        <f t="shared" ca="1" si="8"/>
        <v>4357555.76</v>
      </c>
      <c r="F43" s="18">
        <f t="shared" ca="1" si="8"/>
        <v>0</v>
      </c>
      <c r="G43" s="18">
        <f t="shared" ca="1" si="8"/>
        <v>1261469.26</v>
      </c>
      <c r="H43" s="18">
        <f t="shared" ca="1" si="8"/>
        <v>16868393.049999963</v>
      </c>
      <c r="I43" s="18">
        <f t="shared" ca="1" si="8"/>
        <v>17757717.910000037</v>
      </c>
      <c r="J43" s="18">
        <f t="shared" ca="1" si="8"/>
        <v>514543.66999999952</v>
      </c>
      <c r="K43" s="18">
        <f t="shared" ca="1" si="8"/>
        <v>392986.1800000004</v>
      </c>
      <c r="L43" s="18">
        <f t="shared" ca="1" si="8"/>
        <v>0</v>
      </c>
      <c r="M43" s="18">
        <f t="shared" ca="1" si="8"/>
        <v>408028.24000000028</v>
      </c>
      <c r="N43" s="18">
        <f t="shared" ca="1" si="8"/>
        <v>0</v>
      </c>
      <c r="O43" s="19">
        <f t="shared" ca="1" si="7"/>
        <v>41560694.070000008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9">
        <f t="shared" ca="1" si="5"/>
        <v>0</v>
      </c>
      <c r="E44" s="18">
        <f t="shared" ca="1" si="8"/>
        <v>0</v>
      </c>
      <c r="F44" s="18">
        <f t="shared" ca="1" si="8"/>
        <v>0</v>
      </c>
      <c r="G44" s="18">
        <f t="shared" ca="1" si="8"/>
        <v>0</v>
      </c>
      <c r="H44" s="18">
        <f t="shared" ca="1" si="8"/>
        <v>0</v>
      </c>
      <c r="I44" s="18">
        <f t="shared" ca="1" si="8"/>
        <v>0</v>
      </c>
      <c r="J44" s="18">
        <f t="shared" ca="1" si="8"/>
        <v>0</v>
      </c>
      <c r="K44" s="18">
        <f t="shared" ca="1" si="8"/>
        <v>0</v>
      </c>
      <c r="L44" s="18">
        <f t="shared" ca="1" si="8"/>
        <v>0</v>
      </c>
      <c r="M44" s="18">
        <f t="shared" ca="1" si="8"/>
        <v>0</v>
      </c>
      <c r="N44" s="18">
        <f t="shared" ca="1" si="8"/>
        <v>0</v>
      </c>
      <c r="O44" s="19">
        <f t="shared" ca="1" si="7"/>
        <v>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9">
        <f t="shared" ca="1" si="5"/>
        <v>13075386.26</v>
      </c>
      <c r="E45" s="18">
        <f t="shared" ca="1" si="8"/>
        <v>154341.88</v>
      </c>
      <c r="F45" s="18">
        <f t="shared" ca="1" si="8"/>
        <v>4103159.88</v>
      </c>
      <c r="G45" s="18">
        <f t="shared" ca="1" si="8"/>
        <v>8817884.5</v>
      </c>
      <c r="H45" s="18">
        <f t="shared" ca="1" si="8"/>
        <v>129053.88</v>
      </c>
      <c r="I45" s="18">
        <f t="shared" ca="1" si="8"/>
        <v>22535481.010000002</v>
      </c>
      <c r="J45" s="18">
        <f t="shared" ca="1" si="8"/>
        <v>5867340.2799999993</v>
      </c>
      <c r="K45" s="18">
        <f t="shared" ca="1" si="8"/>
        <v>132902.68999999997</v>
      </c>
      <c r="L45" s="18">
        <f t="shared" ca="1" si="8"/>
        <v>0</v>
      </c>
      <c r="M45" s="18">
        <f t="shared" ca="1" si="8"/>
        <v>139111.01999999999</v>
      </c>
      <c r="N45" s="18">
        <f t="shared" ca="1" si="8"/>
        <v>0</v>
      </c>
      <c r="O45" s="19">
        <f t="shared" ca="1" si="7"/>
        <v>41879275.140000001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9">
        <f t="shared" ca="1" si="5"/>
        <v>45781.460000000014</v>
      </c>
      <c r="E46" s="18">
        <f t="shared" ca="1" si="8"/>
        <v>36951.340000000011</v>
      </c>
      <c r="F46" s="18">
        <f t="shared" ca="1" si="8"/>
        <v>0</v>
      </c>
      <c r="G46" s="18">
        <f t="shared" ca="1" si="8"/>
        <v>8830.1200000000026</v>
      </c>
      <c r="H46" s="18">
        <f t="shared" ca="1" si="8"/>
        <v>700175.19999999984</v>
      </c>
      <c r="I46" s="18">
        <f t="shared" ca="1" si="8"/>
        <v>8944197.4600000009</v>
      </c>
      <c r="J46" s="18">
        <f t="shared" ca="1" si="8"/>
        <v>148521.7099999999</v>
      </c>
      <c r="K46" s="18">
        <f t="shared" ca="1" si="8"/>
        <v>169.50999999999996</v>
      </c>
      <c r="L46" s="18">
        <f t="shared" ca="1" si="8"/>
        <v>0</v>
      </c>
      <c r="M46" s="18">
        <f t="shared" ca="1" si="8"/>
        <v>93.169999999999987</v>
      </c>
      <c r="N46" s="18">
        <f t="shared" ca="1" si="8"/>
        <v>0</v>
      </c>
      <c r="O46" s="19">
        <f t="shared" ca="1" si="7"/>
        <v>9838938.5099999998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9">
        <f t="shared" ca="1" si="5"/>
        <v>3901368.91</v>
      </c>
      <c r="E47" s="18">
        <f t="shared" ca="1" si="8"/>
        <v>3901368.91</v>
      </c>
      <c r="F47" s="18">
        <f t="shared" ca="1" si="8"/>
        <v>0</v>
      </c>
      <c r="G47" s="18">
        <f t="shared" ca="1" si="8"/>
        <v>0</v>
      </c>
      <c r="H47" s="18">
        <f t="shared" ca="1" si="8"/>
        <v>1351873.1099999999</v>
      </c>
      <c r="I47" s="18">
        <f t="shared" ca="1" si="8"/>
        <v>15747165.289999999</v>
      </c>
      <c r="J47" s="18">
        <f t="shared" ca="1" si="8"/>
        <v>191716.48000000001</v>
      </c>
      <c r="K47" s="18">
        <f t="shared" ca="1" si="8"/>
        <v>573850.38</v>
      </c>
      <c r="L47" s="18">
        <f t="shared" ca="1" si="8"/>
        <v>0</v>
      </c>
      <c r="M47" s="18">
        <f t="shared" ca="1" si="8"/>
        <v>225626.47</v>
      </c>
      <c r="N47" s="18">
        <f t="shared" ca="1" si="8"/>
        <v>0</v>
      </c>
      <c r="O47" s="19">
        <f t="shared" ref="O47:O60" ca="1" si="10">D47+SUM(H47:N47)</f>
        <v>21991600.639999997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9">
        <f t="shared" ca="1" si="5"/>
        <v>0</v>
      </c>
      <c r="E48" s="18">
        <f t="shared" ca="1" si="8"/>
        <v>0</v>
      </c>
      <c r="F48" s="18">
        <f t="shared" ca="1" si="8"/>
        <v>0</v>
      </c>
      <c r="G48" s="18">
        <f t="shared" ca="1" si="8"/>
        <v>0</v>
      </c>
      <c r="H48" s="18">
        <f t="shared" ca="1" si="8"/>
        <v>0</v>
      </c>
      <c r="I48" s="18">
        <f t="shared" ca="1" si="8"/>
        <v>0</v>
      </c>
      <c r="J48" s="18">
        <f t="shared" ca="1" si="8"/>
        <v>0</v>
      </c>
      <c r="K48" s="18">
        <f t="shared" ca="1" si="8"/>
        <v>0</v>
      </c>
      <c r="L48" s="18">
        <f t="shared" ca="1" si="8"/>
        <v>0</v>
      </c>
      <c r="M48" s="18">
        <f t="shared" ca="1" si="8"/>
        <v>0</v>
      </c>
      <c r="N48" s="18">
        <f t="shared" ca="1" si="8"/>
        <v>0</v>
      </c>
      <c r="O48" s="19">
        <f t="shared" ca="1" si="10"/>
        <v>0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9">
        <f t="shared" ca="1" si="5"/>
        <v>5717184.9000000004</v>
      </c>
      <c r="E49" s="18">
        <f t="shared" ca="1" si="8"/>
        <v>2076939.66</v>
      </c>
      <c r="F49" s="18">
        <f t="shared" ca="1" si="8"/>
        <v>3097848.95</v>
      </c>
      <c r="G49" s="18">
        <f t="shared" ca="1" si="8"/>
        <v>542396.29</v>
      </c>
      <c r="H49" s="18">
        <f t="shared" ca="1" si="8"/>
        <v>18150242.52</v>
      </c>
      <c r="I49" s="18">
        <f t="shared" ca="1" si="8"/>
        <v>55232960.649999999</v>
      </c>
      <c r="J49" s="18">
        <f t="shared" ca="1" si="8"/>
        <v>739655.26</v>
      </c>
      <c r="K49" s="18">
        <f t="shared" ca="1" si="8"/>
        <v>2031053.55</v>
      </c>
      <c r="L49" s="18">
        <f t="shared" ca="1" si="8"/>
        <v>0</v>
      </c>
      <c r="M49" s="18">
        <f t="shared" ca="1" si="8"/>
        <v>681199.59</v>
      </c>
      <c r="N49" s="18">
        <f t="shared" ca="1" si="8"/>
        <v>0</v>
      </c>
      <c r="O49" s="19">
        <f t="shared" ca="1" si="10"/>
        <v>82552296.470000014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9">
        <f t="shared" ca="1" si="5"/>
        <v>2249513</v>
      </c>
      <c r="E50" s="18">
        <f t="shared" ca="1" si="8"/>
        <v>2029240</v>
      </c>
      <c r="F50" s="18">
        <f t="shared" ca="1" si="8"/>
        <v>220273</v>
      </c>
      <c r="G50" s="18">
        <f t="shared" ca="1" si="8"/>
        <v>0</v>
      </c>
      <c r="H50" s="18">
        <f t="shared" ca="1" si="8"/>
        <v>727226.1599999998</v>
      </c>
      <c r="I50" s="18">
        <f t="shared" ca="1" si="8"/>
        <v>6402.8199999999979</v>
      </c>
      <c r="J50" s="18">
        <f t="shared" ca="1" si="8"/>
        <v>73031.480000000782</v>
      </c>
      <c r="K50" s="18">
        <f t="shared" ca="1" si="8"/>
        <v>0</v>
      </c>
      <c r="L50" s="18">
        <f t="shared" ca="1" si="8"/>
        <v>0</v>
      </c>
      <c r="M50" s="18">
        <f t="shared" ca="1" si="8"/>
        <v>73031.480000000782</v>
      </c>
      <c r="N50" s="18">
        <f t="shared" ca="1" si="8"/>
        <v>0</v>
      </c>
      <c r="O50" s="19">
        <f t="shared" ca="1" si="10"/>
        <v>3129204.9400000013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9">
        <f t="shared" ca="1" si="5"/>
        <v>6246242.9699999997</v>
      </c>
      <c r="E51" s="18">
        <f t="shared" ca="1" si="8"/>
        <v>4805175.2064049123</v>
      </c>
      <c r="F51" s="18">
        <f t="shared" ca="1" si="8"/>
        <v>635713.28377243131</v>
      </c>
      <c r="G51" s="18">
        <f t="shared" ca="1" si="8"/>
        <v>805354.47982265649</v>
      </c>
      <c r="H51" s="18">
        <f t="shared" ca="1" si="8"/>
        <v>3809291.83</v>
      </c>
      <c r="I51" s="18">
        <f t="shared" ca="1" si="8"/>
        <v>13620074.220000001</v>
      </c>
      <c r="J51" s="18">
        <f t="shared" ca="1" si="8"/>
        <v>204369.77</v>
      </c>
      <c r="K51" s="18">
        <f t="shared" ca="1" si="8"/>
        <v>961969.57</v>
      </c>
      <c r="L51" s="18">
        <f t="shared" ca="1" si="8"/>
        <v>0</v>
      </c>
      <c r="M51" s="18">
        <f t="shared" ca="1" si="8"/>
        <v>138208.32000000001</v>
      </c>
      <c r="N51" s="18">
        <f t="shared" ca="1" si="8"/>
        <v>0</v>
      </c>
      <c r="O51" s="19">
        <f t="shared" ca="1" si="10"/>
        <v>24980156.68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9">
        <f t="shared" ca="1" si="5"/>
        <v>431390.77999999997</v>
      </c>
      <c r="E52" s="18">
        <f t="shared" ca="1" si="8"/>
        <v>448983.03999999998</v>
      </c>
      <c r="F52" s="18">
        <f t="shared" ca="1" si="8"/>
        <v>7204.24</v>
      </c>
      <c r="G52" s="18">
        <f t="shared" ca="1" si="8"/>
        <v>-24796.5</v>
      </c>
      <c r="H52" s="18">
        <f t="shared" ca="1" si="8"/>
        <v>4196769.6100000003</v>
      </c>
      <c r="I52" s="18">
        <f t="shared" ca="1" si="8"/>
        <v>1534318.08</v>
      </c>
      <c r="J52" s="18">
        <f t="shared" ca="1" si="8"/>
        <v>48236.72</v>
      </c>
      <c r="K52" s="18">
        <f t="shared" ca="1" si="8"/>
        <v>59222</v>
      </c>
      <c r="L52" s="18">
        <f t="shared" ca="1" si="8"/>
        <v>0</v>
      </c>
      <c r="M52" s="18">
        <f t="shared" ca="1" si="8"/>
        <v>21771.82</v>
      </c>
      <c r="N52" s="18">
        <f t="shared" ca="1" si="8"/>
        <v>0</v>
      </c>
      <c r="O52" s="19">
        <f t="shared" ref="O52:O55" ca="1" si="11">D52+SUM(H52:N52)</f>
        <v>6291709.0100000007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9">
        <f t="shared" ca="1" si="5"/>
        <v>0</v>
      </c>
      <c r="E53" s="18">
        <f t="shared" ca="1" si="8"/>
        <v>0</v>
      </c>
      <c r="F53" s="18">
        <f t="shared" ca="1" si="8"/>
        <v>0</v>
      </c>
      <c r="G53" s="18">
        <f t="shared" ca="1" si="8"/>
        <v>0</v>
      </c>
      <c r="H53" s="18">
        <f t="shared" ca="1" si="8"/>
        <v>34658.14</v>
      </c>
      <c r="I53" s="18">
        <f t="shared" ca="1" si="8"/>
        <v>0</v>
      </c>
      <c r="J53" s="18">
        <f t="shared" ca="1" si="8"/>
        <v>0</v>
      </c>
      <c r="K53" s="18">
        <f t="shared" ca="1" si="8"/>
        <v>0</v>
      </c>
      <c r="L53" s="18">
        <f t="shared" ca="1" si="8"/>
        <v>0</v>
      </c>
      <c r="M53" s="18">
        <f t="shared" ca="1" si="8"/>
        <v>0</v>
      </c>
      <c r="N53" s="18">
        <f t="shared" ca="1" si="8"/>
        <v>0</v>
      </c>
      <c r="O53" s="19">
        <f t="shared" ca="1" si="11"/>
        <v>34658.14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9">
        <f t="shared" ca="1" si="5"/>
        <v>0</v>
      </c>
      <c r="E54" s="18">
        <f t="shared" ca="1" si="8"/>
        <v>0</v>
      </c>
      <c r="F54" s="18">
        <f t="shared" ca="1" si="8"/>
        <v>0</v>
      </c>
      <c r="G54" s="18">
        <f t="shared" ca="1" si="8"/>
        <v>0</v>
      </c>
      <c r="H54" s="18">
        <f t="shared" ca="1" si="8"/>
        <v>0</v>
      </c>
      <c r="I54" s="18">
        <f t="shared" ca="1" si="8"/>
        <v>0</v>
      </c>
      <c r="J54" s="18">
        <f t="shared" ca="1" si="8"/>
        <v>0</v>
      </c>
      <c r="K54" s="18">
        <f t="shared" ca="1" si="8"/>
        <v>0</v>
      </c>
      <c r="L54" s="18">
        <f t="shared" ca="1" si="8"/>
        <v>0</v>
      </c>
      <c r="M54" s="18">
        <f t="shared" ca="1" si="8"/>
        <v>0</v>
      </c>
      <c r="N54" s="18">
        <f t="shared" ca="1" si="8"/>
        <v>0</v>
      </c>
      <c r="O54" s="19">
        <f t="shared" ca="1" si="11"/>
        <v>0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9">
        <f t="shared" ca="1" si="5"/>
        <v>0</v>
      </c>
      <c r="E55" s="18">
        <f t="shared" ref="E55:N70" ca="1" si="12">IFERROR(IF($C$2="Yurtiçi",INDIRECT("'"&amp;$B$2&amp;"'!"&amp;ADDRESS(MATCH($B55,INDIRECT("'"&amp;$B$2&amp;"'!$B$1:$B$1095"),0),MATCH(E$5,INDIRECT("'"&amp;$B$2&amp;"'!5:5"),0))),IF($C$2="Yurtdışı",INDIRECT("'"&amp;$B$2&amp;"'!"&amp;ADDRESS(MATCH($B55,INDIRECT("'"&amp;$B$2&amp;"'!$B$1:$B$1095"),0),MATCH(E$5,INDIRECT("'"&amp;$B$2&amp;"'!5:5"),0)+1)),INDIRECT("'"&amp;$B$2&amp;"'!"&amp;ADDRESS(MATCH($B55,INDIRECT("'"&amp;$B$2&amp;"'!$B$1:$B$1095"),0),MATCH(E$5,INDIRECT("'"&amp;$B$2&amp;"'!5:5"),0)))+INDIRECT("'"&amp;$B$2&amp;"'!"&amp;ADDRESS(MATCH($B55,INDIRECT("'"&amp;$B$2&amp;"'!$B$1:$B$1095"),0),MATCH(E$5,INDIRECT("'"&amp;$B$2&amp;"'!5:5"),0)+1)))),0)</f>
        <v>0</v>
      </c>
      <c r="F55" s="18">
        <f t="shared" ca="1" si="12"/>
        <v>0</v>
      </c>
      <c r="G55" s="18">
        <f t="shared" ca="1" si="12"/>
        <v>0</v>
      </c>
      <c r="H55" s="18">
        <f t="shared" ca="1" si="12"/>
        <v>0</v>
      </c>
      <c r="I55" s="18">
        <f t="shared" ca="1" si="12"/>
        <v>0</v>
      </c>
      <c r="J55" s="18">
        <f t="shared" ca="1" si="12"/>
        <v>0</v>
      </c>
      <c r="K55" s="18">
        <f t="shared" ca="1" si="12"/>
        <v>0</v>
      </c>
      <c r="L55" s="18">
        <f t="shared" ca="1" si="12"/>
        <v>0</v>
      </c>
      <c r="M55" s="18">
        <f t="shared" ca="1" si="12"/>
        <v>0</v>
      </c>
      <c r="N55" s="18">
        <f t="shared" ca="1" si="12"/>
        <v>0</v>
      </c>
      <c r="O55" s="19">
        <f t="shared" ca="1" si="11"/>
        <v>0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9">
        <f t="shared" ca="1" si="5"/>
        <v>0</v>
      </c>
      <c r="E56" s="18">
        <f t="shared" ca="1" si="12"/>
        <v>0</v>
      </c>
      <c r="F56" s="18">
        <f t="shared" ca="1" si="12"/>
        <v>0</v>
      </c>
      <c r="G56" s="18">
        <f t="shared" ca="1" si="12"/>
        <v>0</v>
      </c>
      <c r="H56" s="18">
        <f t="shared" ca="1" si="12"/>
        <v>0</v>
      </c>
      <c r="I56" s="18">
        <f t="shared" ca="1" si="12"/>
        <v>0</v>
      </c>
      <c r="J56" s="18">
        <f t="shared" ca="1" si="12"/>
        <v>0</v>
      </c>
      <c r="K56" s="18">
        <f t="shared" ca="1" si="12"/>
        <v>0</v>
      </c>
      <c r="L56" s="18">
        <f t="shared" ca="1" si="12"/>
        <v>0</v>
      </c>
      <c r="M56" s="18">
        <f t="shared" ca="1" si="12"/>
        <v>0</v>
      </c>
      <c r="N56" s="18">
        <f t="shared" ca="1" si="12"/>
        <v>0</v>
      </c>
      <c r="O56" s="19">
        <f t="shared" ca="1" si="10"/>
        <v>0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9">
        <f t="shared" ca="1" si="5"/>
        <v>0</v>
      </c>
      <c r="E57" s="18">
        <f t="shared" ca="1" si="12"/>
        <v>0</v>
      </c>
      <c r="F57" s="18">
        <f t="shared" ca="1" si="12"/>
        <v>0</v>
      </c>
      <c r="G57" s="18">
        <f t="shared" ca="1" si="12"/>
        <v>0</v>
      </c>
      <c r="H57" s="18">
        <f t="shared" ca="1" si="12"/>
        <v>0</v>
      </c>
      <c r="I57" s="18">
        <f t="shared" ca="1" si="12"/>
        <v>0</v>
      </c>
      <c r="J57" s="18">
        <f t="shared" ca="1" si="12"/>
        <v>0</v>
      </c>
      <c r="K57" s="18">
        <f t="shared" ca="1" si="12"/>
        <v>0</v>
      </c>
      <c r="L57" s="18">
        <f t="shared" ca="1" si="12"/>
        <v>0</v>
      </c>
      <c r="M57" s="18">
        <f t="shared" ca="1" si="12"/>
        <v>0</v>
      </c>
      <c r="N57" s="18">
        <f t="shared" ca="1" si="12"/>
        <v>0</v>
      </c>
      <c r="O57" s="19">
        <f t="shared" ca="1" si="10"/>
        <v>0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9">
        <f t="shared" ca="1" si="5"/>
        <v>0</v>
      </c>
      <c r="E58" s="18">
        <f t="shared" ca="1" si="12"/>
        <v>0</v>
      </c>
      <c r="F58" s="18">
        <f t="shared" ca="1" si="12"/>
        <v>0</v>
      </c>
      <c r="G58" s="18">
        <f t="shared" ca="1" si="12"/>
        <v>0</v>
      </c>
      <c r="H58" s="18">
        <f t="shared" ca="1" si="12"/>
        <v>0</v>
      </c>
      <c r="I58" s="18">
        <f t="shared" ca="1" si="12"/>
        <v>0</v>
      </c>
      <c r="J58" s="18">
        <f t="shared" ca="1" si="12"/>
        <v>0</v>
      </c>
      <c r="K58" s="18">
        <f t="shared" ca="1" si="12"/>
        <v>0</v>
      </c>
      <c r="L58" s="18">
        <f t="shared" ca="1" si="12"/>
        <v>0</v>
      </c>
      <c r="M58" s="18">
        <f t="shared" ca="1" si="12"/>
        <v>0</v>
      </c>
      <c r="N58" s="18">
        <f t="shared" ca="1" si="12"/>
        <v>0</v>
      </c>
      <c r="O58" s="19">
        <f t="shared" ca="1" si="10"/>
        <v>0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9">
        <f t="shared" ca="1" si="5"/>
        <v>0</v>
      </c>
      <c r="E59" s="18">
        <f t="shared" ca="1" si="12"/>
        <v>0</v>
      </c>
      <c r="F59" s="18">
        <f t="shared" ca="1" si="12"/>
        <v>0</v>
      </c>
      <c r="G59" s="18">
        <f t="shared" ca="1" si="12"/>
        <v>0</v>
      </c>
      <c r="H59" s="18">
        <f t="shared" ca="1" si="12"/>
        <v>0</v>
      </c>
      <c r="I59" s="18">
        <f t="shared" ca="1" si="12"/>
        <v>0</v>
      </c>
      <c r="J59" s="18">
        <f t="shared" ca="1" si="12"/>
        <v>0</v>
      </c>
      <c r="K59" s="18">
        <f t="shared" ca="1" si="12"/>
        <v>0</v>
      </c>
      <c r="L59" s="18">
        <f t="shared" ca="1" si="12"/>
        <v>0</v>
      </c>
      <c r="M59" s="18">
        <f t="shared" ca="1" si="12"/>
        <v>0</v>
      </c>
      <c r="N59" s="18">
        <f t="shared" ca="1" si="12"/>
        <v>0</v>
      </c>
      <c r="O59" s="19">
        <f t="shared" ca="1" si="10"/>
        <v>0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9">
        <f t="shared" ca="1" si="5"/>
        <v>0</v>
      </c>
      <c r="E60" s="18">
        <f t="shared" ca="1" si="12"/>
        <v>0</v>
      </c>
      <c r="F60" s="18">
        <f t="shared" ca="1" si="12"/>
        <v>0</v>
      </c>
      <c r="G60" s="18">
        <f t="shared" ca="1" si="12"/>
        <v>0</v>
      </c>
      <c r="H60" s="18">
        <f t="shared" ca="1" si="12"/>
        <v>0</v>
      </c>
      <c r="I60" s="18">
        <f t="shared" ca="1" si="12"/>
        <v>0</v>
      </c>
      <c r="J60" s="18">
        <f t="shared" ca="1" si="12"/>
        <v>0</v>
      </c>
      <c r="K60" s="18">
        <f t="shared" ca="1" si="12"/>
        <v>0</v>
      </c>
      <c r="L60" s="18">
        <f t="shared" ca="1" si="12"/>
        <v>0</v>
      </c>
      <c r="M60" s="18">
        <f t="shared" ca="1" si="12"/>
        <v>0</v>
      </c>
      <c r="N60" s="18">
        <f t="shared" ca="1" si="12"/>
        <v>0</v>
      </c>
      <c r="O60" s="19">
        <f t="shared" ca="1" si="10"/>
        <v>0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9">
        <f t="shared" ca="1" si="5"/>
        <v>0</v>
      </c>
      <c r="E61" s="18">
        <f t="shared" ca="1" si="12"/>
        <v>0</v>
      </c>
      <c r="F61" s="18">
        <f t="shared" ca="1" si="12"/>
        <v>0</v>
      </c>
      <c r="G61" s="18">
        <f t="shared" ca="1" si="12"/>
        <v>0</v>
      </c>
      <c r="H61" s="18">
        <f t="shared" ca="1" si="12"/>
        <v>0</v>
      </c>
      <c r="I61" s="18">
        <f t="shared" ca="1" si="12"/>
        <v>0</v>
      </c>
      <c r="J61" s="18">
        <f t="shared" ca="1" si="12"/>
        <v>0</v>
      </c>
      <c r="K61" s="18">
        <f t="shared" ca="1" si="12"/>
        <v>0</v>
      </c>
      <c r="L61" s="18">
        <f t="shared" ca="1" si="12"/>
        <v>0</v>
      </c>
      <c r="M61" s="18">
        <f t="shared" ca="1" si="12"/>
        <v>0</v>
      </c>
      <c r="N61" s="18">
        <f t="shared" ca="1" si="12"/>
        <v>0</v>
      </c>
      <c r="O61" s="19">
        <f t="shared" ref="O61:O76" ca="1" si="13">D61+SUM(H61:N61)</f>
        <v>0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9">
        <f t="shared" ca="1" si="5"/>
        <v>0</v>
      </c>
      <c r="E62" s="18">
        <f t="shared" ca="1" si="12"/>
        <v>0</v>
      </c>
      <c r="F62" s="18">
        <f t="shared" ca="1" si="12"/>
        <v>0</v>
      </c>
      <c r="G62" s="18">
        <f t="shared" ca="1" si="12"/>
        <v>0</v>
      </c>
      <c r="H62" s="18">
        <f t="shared" ca="1" si="12"/>
        <v>0</v>
      </c>
      <c r="I62" s="18">
        <f t="shared" ca="1" si="12"/>
        <v>0</v>
      </c>
      <c r="J62" s="18">
        <f t="shared" ca="1" si="12"/>
        <v>0</v>
      </c>
      <c r="K62" s="18">
        <f t="shared" ca="1" si="12"/>
        <v>0</v>
      </c>
      <c r="L62" s="18">
        <f t="shared" ca="1" si="12"/>
        <v>0</v>
      </c>
      <c r="M62" s="18">
        <f t="shared" ca="1" si="12"/>
        <v>0</v>
      </c>
      <c r="N62" s="18">
        <f t="shared" ca="1" si="12"/>
        <v>0</v>
      </c>
      <c r="O62" s="19">
        <f t="shared" ca="1" si="13"/>
        <v>0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9">
        <f t="shared" ca="1" si="5"/>
        <v>0</v>
      </c>
      <c r="E63" s="18">
        <f t="shared" ca="1" si="12"/>
        <v>0</v>
      </c>
      <c r="F63" s="18">
        <f t="shared" ca="1" si="12"/>
        <v>0</v>
      </c>
      <c r="G63" s="18">
        <f t="shared" ca="1" si="12"/>
        <v>0</v>
      </c>
      <c r="H63" s="18">
        <f t="shared" ca="1" si="12"/>
        <v>0</v>
      </c>
      <c r="I63" s="18">
        <f t="shared" ca="1" si="12"/>
        <v>0</v>
      </c>
      <c r="J63" s="18">
        <f t="shared" ca="1" si="12"/>
        <v>0</v>
      </c>
      <c r="K63" s="18">
        <f t="shared" ca="1" si="12"/>
        <v>0</v>
      </c>
      <c r="L63" s="18">
        <f t="shared" ca="1" si="12"/>
        <v>0</v>
      </c>
      <c r="M63" s="18">
        <f t="shared" ca="1" si="12"/>
        <v>0</v>
      </c>
      <c r="N63" s="18">
        <f t="shared" ca="1" si="12"/>
        <v>0</v>
      </c>
      <c r="O63" s="19">
        <f t="shared" ca="1" si="13"/>
        <v>0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9">
        <f t="shared" ca="1" si="5"/>
        <v>0</v>
      </c>
      <c r="E64" s="18">
        <f t="shared" ca="1" si="12"/>
        <v>0</v>
      </c>
      <c r="F64" s="18">
        <f t="shared" ca="1" si="12"/>
        <v>0</v>
      </c>
      <c r="G64" s="18">
        <f t="shared" ca="1" si="12"/>
        <v>0</v>
      </c>
      <c r="H64" s="18">
        <f t="shared" ca="1" si="12"/>
        <v>0</v>
      </c>
      <c r="I64" s="18">
        <f t="shared" ca="1" si="12"/>
        <v>0</v>
      </c>
      <c r="J64" s="18">
        <f t="shared" ca="1" si="12"/>
        <v>0</v>
      </c>
      <c r="K64" s="18">
        <f t="shared" ca="1" si="12"/>
        <v>0</v>
      </c>
      <c r="L64" s="18">
        <f t="shared" ca="1" si="12"/>
        <v>0</v>
      </c>
      <c r="M64" s="18">
        <f t="shared" ca="1" si="12"/>
        <v>0</v>
      </c>
      <c r="N64" s="18">
        <f t="shared" ca="1" si="12"/>
        <v>0</v>
      </c>
      <c r="O64" s="19">
        <f t="shared" ca="1" si="13"/>
        <v>0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9">
        <f t="shared" ca="1" si="5"/>
        <v>0</v>
      </c>
      <c r="E65" s="18">
        <f t="shared" ca="1" si="12"/>
        <v>0</v>
      </c>
      <c r="F65" s="18">
        <f t="shared" ca="1" si="12"/>
        <v>0</v>
      </c>
      <c r="G65" s="18">
        <f t="shared" ca="1" si="12"/>
        <v>0</v>
      </c>
      <c r="H65" s="18">
        <f t="shared" ca="1" si="12"/>
        <v>0</v>
      </c>
      <c r="I65" s="18">
        <f t="shared" ca="1" si="12"/>
        <v>0</v>
      </c>
      <c r="J65" s="18">
        <f t="shared" ca="1" si="12"/>
        <v>0</v>
      </c>
      <c r="K65" s="18">
        <f t="shared" ca="1" si="12"/>
        <v>0</v>
      </c>
      <c r="L65" s="18">
        <f t="shared" ca="1" si="12"/>
        <v>0</v>
      </c>
      <c r="M65" s="18">
        <f t="shared" ca="1" si="12"/>
        <v>0</v>
      </c>
      <c r="N65" s="18">
        <f t="shared" ca="1" si="12"/>
        <v>0</v>
      </c>
      <c r="O65" s="19">
        <f t="shared" ca="1" si="13"/>
        <v>0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9">
        <f t="shared" ca="1" si="5"/>
        <v>0</v>
      </c>
      <c r="E66" s="18">
        <f t="shared" ca="1" si="12"/>
        <v>0</v>
      </c>
      <c r="F66" s="18">
        <f t="shared" ca="1" si="12"/>
        <v>0</v>
      </c>
      <c r="G66" s="18">
        <f t="shared" ca="1" si="12"/>
        <v>0</v>
      </c>
      <c r="H66" s="18">
        <f t="shared" ca="1" si="12"/>
        <v>0</v>
      </c>
      <c r="I66" s="18">
        <f t="shared" ca="1" si="12"/>
        <v>0</v>
      </c>
      <c r="J66" s="18">
        <f t="shared" ca="1" si="12"/>
        <v>0</v>
      </c>
      <c r="K66" s="18">
        <f t="shared" ca="1" si="12"/>
        <v>0</v>
      </c>
      <c r="L66" s="18">
        <f t="shared" ca="1" si="12"/>
        <v>0</v>
      </c>
      <c r="M66" s="18">
        <f t="shared" ca="1" si="12"/>
        <v>0</v>
      </c>
      <c r="N66" s="18">
        <f t="shared" ca="1" si="12"/>
        <v>0</v>
      </c>
      <c r="O66" s="19">
        <f t="shared" ca="1" si="13"/>
        <v>0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9">
        <f t="shared" ca="1" si="5"/>
        <v>0</v>
      </c>
      <c r="E67" s="18">
        <f t="shared" ca="1" si="12"/>
        <v>0</v>
      </c>
      <c r="F67" s="18">
        <f t="shared" ca="1" si="12"/>
        <v>0</v>
      </c>
      <c r="G67" s="18">
        <f t="shared" ca="1" si="12"/>
        <v>0</v>
      </c>
      <c r="H67" s="18">
        <f t="shared" ca="1" si="12"/>
        <v>0</v>
      </c>
      <c r="I67" s="18">
        <f t="shared" ca="1" si="12"/>
        <v>0</v>
      </c>
      <c r="J67" s="18">
        <f t="shared" ca="1" si="12"/>
        <v>0</v>
      </c>
      <c r="K67" s="18">
        <f t="shared" ca="1" si="12"/>
        <v>0</v>
      </c>
      <c r="L67" s="18">
        <f t="shared" ca="1" si="12"/>
        <v>0</v>
      </c>
      <c r="M67" s="18">
        <f t="shared" ca="1" si="12"/>
        <v>0</v>
      </c>
      <c r="N67" s="18">
        <f t="shared" ca="1" si="12"/>
        <v>0</v>
      </c>
      <c r="O67" s="19">
        <f t="shared" ca="1" si="13"/>
        <v>0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9">
        <f t="shared" ca="1" si="5"/>
        <v>0</v>
      </c>
      <c r="E68" s="18">
        <f t="shared" ca="1" si="12"/>
        <v>0</v>
      </c>
      <c r="F68" s="18">
        <f t="shared" ca="1" si="12"/>
        <v>0</v>
      </c>
      <c r="G68" s="18">
        <f t="shared" ca="1" si="12"/>
        <v>0</v>
      </c>
      <c r="H68" s="18">
        <f t="shared" ca="1" si="12"/>
        <v>0</v>
      </c>
      <c r="I68" s="18">
        <f t="shared" ca="1" si="12"/>
        <v>0</v>
      </c>
      <c r="J68" s="18">
        <f t="shared" ca="1" si="12"/>
        <v>0</v>
      </c>
      <c r="K68" s="18">
        <f t="shared" ca="1" si="12"/>
        <v>0</v>
      </c>
      <c r="L68" s="18">
        <f t="shared" ca="1" si="12"/>
        <v>0</v>
      </c>
      <c r="M68" s="18">
        <f t="shared" ca="1" si="12"/>
        <v>0</v>
      </c>
      <c r="N68" s="18">
        <f t="shared" ca="1" si="12"/>
        <v>0</v>
      </c>
      <c r="O68" s="19">
        <f t="shared" ca="1" si="13"/>
        <v>0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9">
        <f t="shared" ca="1" si="5"/>
        <v>0</v>
      </c>
      <c r="E69" s="18">
        <f t="shared" ca="1" si="12"/>
        <v>0</v>
      </c>
      <c r="F69" s="18">
        <f t="shared" ca="1" si="12"/>
        <v>0</v>
      </c>
      <c r="G69" s="18">
        <f t="shared" ca="1" si="12"/>
        <v>0</v>
      </c>
      <c r="H69" s="18">
        <f t="shared" ca="1" si="12"/>
        <v>0</v>
      </c>
      <c r="I69" s="18">
        <f t="shared" ca="1" si="12"/>
        <v>0</v>
      </c>
      <c r="J69" s="18">
        <f t="shared" ca="1" si="12"/>
        <v>0</v>
      </c>
      <c r="K69" s="18">
        <f t="shared" ca="1" si="12"/>
        <v>0</v>
      </c>
      <c r="L69" s="18">
        <f t="shared" ca="1" si="12"/>
        <v>0</v>
      </c>
      <c r="M69" s="18">
        <f t="shared" ca="1" si="12"/>
        <v>0</v>
      </c>
      <c r="N69" s="18">
        <f t="shared" ca="1" si="12"/>
        <v>0</v>
      </c>
      <c r="O69" s="19">
        <f t="shared" ca="1" si="13"/>
        <v>0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9">
        <f t="shared" ca="1" si="5"/>
        <v>0</v>
      </c>
      <c r="E70" s="18">
        <f t="shared" ca="1" si="12"/>
        <v>0</v>
      </c>
      <c r="F70" s="18">
        <f t="shared" ca="1" si="12"/>
        <v>0</v>
      </c>
      <c r="G70" s="18">
        <f t="shared" ca="1" si="12"/>
        <v>0</v>
      </c>
      <c r="H70" s="18">
        <f t="shared" ca="1" si="12"/>
        <v>0</v>
      </c>
      <c r="I70" s="18">
        <f t="shared" ca="1" si="12"/>
        <v>0</v>
      </c>
      <c r="J70" s="18">
        <f t="shared" ca="1" si="12"/>
        <v>0</v>
      </c>
      <c r="K70" s="18">
        <f t="shared" ca="1" si="12"/>
        <v>0</v>
      </c>
      <c r="L70" s="18">
        <f t="shared" ca="1" si="12"/>
        <v>0</v>
      </c>
      <c r="M70" s="18">
        <f t="shared" ca="1" si="12"/>
        <v>0</v>
      </c>
      <c r="N70" s="18">
        <f t="shared" ca="1" si="12"/>
        <v>0</v>
      </c>
      <c r="O70" s="19">
        <f t="shared" ca="1" si="13"/>
        <v>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9">
        <f t="shared" ca="1" si="5"/>
        <v>0</v>
      </c>
      <c r="E71" s="18">
        <f t="shared" ref="E71:N76" ca="1" si="14">IFERROR(IF($C$2="Yurtiçi",INDIRECT("'"&amp;$B$2&amp;"'!"&amp;ADDRESS(MATCH($B71,INDIRECT("'"&amp;$B$2&amp;"'!$B$1:$B$1095"),0),MATCH(E$5,INDIRECT("'"&amp;$B$2&amp;"'!5:5"),0))),IF($C$2="Yurtdışı",INDIRECT("'"&amp;$B$2&amp;"'!"&amp;ADDRESS(MATCH($B71,INDIRECT("'"&amp;$B$2&amp;"'!$B$1:$B$1095"),0),MATCH(E$5,INDIRECT("'"&amp;$B$2&amp;"'!5:5"),0)+1)),INDIRECT("'"&amp;$B$2&amp;"'!"&amp;ADDRESS(MATCH($B71,INDIRECT("'"&amp;$B$2&amp;"'!$B$1:$B$1095"),0),MATCH(E$5,INDIRECT("'"&amp;$B$2&amp;"'!5:5"),0)))+INDIRECT("'"&amp;$B$2&amp;"'!"&amp;ADDRESS(MATCH($B71,INDIRECT("'"&amp;$B$2&amp;"'!$B$1:$B$1095"),0),MATCH(E$5,INDIRECT("'"&amp;$B$2&amp;"'!5:5"),0)+1)))),0)</f>
        <v>0</v>
      </c>
      <c r="F71" s="18">
        <f t="shared" ca="1" si="14"/>
        <v>0</v>
      </c>
      <c r="G71" s="18">
        <f t="shared" ca="1" si="14"/>
        <v>0</v>
      </c>
      <c r="H71" s="18">
        <f t="shared" ca="1" si="14"/>
        <v>0</v>
      </c>
      <c r="I71" s="18">
        <f t="shared" ca="1" si="14"/>
        <v>0</v>
      </c>
      <c r="J71" s="18">
        <f t="shared" ca="1" si="14"/>
        <v>0</v>
      </c>
      <c r="K71" s="18">
        <f t="shared" ca="1" si="14"/>
        <v>0</v>
      </c>
      <c r="L71" s="18">
        <f t="shared" ca="1" si="14"/>
        <v>0</v>
      </c>
      <c r="M71" s="18">
        <f t="shared" ca="1" si="14"/>
        <v>0</v>
      </c>
      <c r="N71" s="18">
        <f t="shared" ca="1" si="14"/>
        <v>0</v>
      </c>
      <c r="O71" s="19">
        <f t="shared" ca="1" si="13"/>
        <v>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9">
        <f t="shared" ca="1" si="5"/>
        <v>0</v>
      </c>
      <c r="E72" s="18">
        <f t="shared" ca="1" si="14"/>
        <v>0</v>
      </c>
      <c r="F72" s="18">
        <f t="shared" ca="1" si="14"/>
        <v>0</v>
      </c>
      <c r="G72" s="18">
        <f t="shared" ca="1" si="14"/>
        <v>0</v>
      </c>
      <c r="H72" s="18">
        <f t="shared" ca="1" si="14"/>
        <v>0</v>
      </c>
      <c r="I72" s="18">
        <f t="shared" ca="1" si="14"/>
        <v>0</v>
      </c>
      <c r="J72" s="18">
        <f t="shared" ca="1" si="14"/>
        <v>0</v>
      </c>
      <c r="K72" s="18">
        <f t="shared" ca="1" si="14"/>
        <v>0</v>
      </c>
      <c r="L72" s="18">
        <f t="shared" ca="1" si="14"/>
        <v>0</v>
      </c>
      <c r="M72" s="18">
        <f t="shared" ca="1" si="14"/>
        <v>0</v>
      </c>
      <c r="N72" s="18">
        <f t="shared" ca="1" si="14"/>
        <v>0</v>
      </c>
      <c r="O72" s="19">
        <f t="shared" ca="1" si="13"/>
        <v>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9">
        <f t="shared" ca="1" si="5"/>
        <v>0</v>
      </c>
      <c r="E73" s="18">
        <f t="shared" ca="1" si="14"/>
        <v>0</v>
      </c>
      <c r="F73" s="18">
        <f t="shared" ca="1" si="14"/>
        <v>0</v>
      </c>
      <c r="G73" s="18">
        <f t="shared" ca="1" si="14"/>
        <v>0</v>
      </c>
      <c r="H73" s="18">
        <f t="shared" ca="1" si="14"/>
        <v>0</v>
      </c>
      <c r="I73" s="18">
        <f t="shared" ca="1" si="14"/>
        <v>0</v>
      </c>
      <c r="J73" s="18">
        <f t="shared" ca="1" si="14"/>
        <v>0</v>
      </c>
      <c r="K73" s="18">
        <f t="shared" ca="1" si="14"/>
        <v>0</v>
      </c>
      <c r="L73" s="18">
        <f t="shared" ca="1" si="14"/>
        <v>0</v>
      </c>
      <c r="M73" s="18">
        <f t="shared" ca="1" si="14"/>
        <v>0</v>
      </c>
      <c r="N73" s="18">
        <f t="shared" ca="1" si="14"/>
        <v>0</v>
      </c>
      <c r="O73" s="19">
        <f t="shared" ca="1" si="13"/>
        <v>0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9">
        <f t="shared" ca="1" si="5"/>
        <v>0</v>
      </c>
      <c r="E74" s="18">
        <f t="shared" ca="1" si="14"/>
        <v>0</v>
      </c>
      <c r="F74" s="18">
        <f t="shared" ca="1" si="14"/>
        <v>0</v>
      </c>
      <c r="G74" s="18">
        <f t="shared" ca="1" si="14"/>
        <v>0</v>
      </c>
      <c r="H74" s="18">
        <f t="shared" ca="1" si="14"/>
        <v>0</v>
      </c>
      <c r="I74" s="18">
        <f t="shared" ca="1" si="14"/>
        <v>0</v>
      </c>
      <c r="J74" s="18">
        <f t="shared" ca="1" si="14"/>
        <v>0</v>
      </c>
      <c r="K74" s="18">
        <f t="shared" ca="1" si="14"/>
        <v>0</v>
      </c>
      <c r="L74" s="18">
        <f t="shared" ca="1" si="14"/>
        <v>0</v>
      </c>
      <c r="M74" s="18">
        <f t="shared" ca="1" si="14"/>
        <v>0</v>
      </c>
      <c r="N74" s="18">
        <f t="shared" ca="1" si="14"/>
        <v>0</v>
      </c>
      <c r="O74" s="19">
        <f t="shared" ca="1" si="13"/>
        <v>0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9">
        <f t="shared" ca="1" si="5"/>
        <v>0</v>
      </c>
      <c r="E75" s="18">
        <f t="shared" ca="1" si="14"/>
        <v>0</v>
      </c>
      <c r="F75" s="18">
        <f t="shared" ca="1" si="14"/>
        <v>0</v>
      </c>
      <c r="G75" s="18">
        <f t="shared" ca="1" si="14"/>
        <v>0</v>
      </c>
      <c r="H75" s="18">
        <f t="shared" ca="1" si="14"/>
        <v>0</v>
      </c>
      <c r="I75" s="18">
        <f t="shared" ca="1" si="14"/>
        <v>0</v>
      </c>
      <c r="J75" s="18">
        <f t="shared" ca="1" si="14"/>
        <v>0</v>
      </c>
      <c r="K75" s="18">
        <f t="shared" ca="1" si="14"/>
        <v>0</v>
      </c>
      <c r="L75" s="18">
        <f t="shared" ca="1" si="14"/>
        <v>0</v>
      </c>
      <c r="M75" s="18">
        <f t="shared" ca="1" si="14"/>
        <v>0</v>
      </c>
      <c r="N75" s="18">
        <f t="shared" ca="1" si="14"/>
        <v>0</v>
      </c>
      <c r="O75" s="19">
        <f t="shared" ca="1" si="13"/>
        <v>0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9">
        <f t="shared" ca="1" si="5"/>
        <v>0</v>
      </c>
      <c r="E76" s="18">
        <f t="shared" ca="1" si="14"/>
        <v>0</v>
      </c>
      <c r="F76" s="18">
        <f t="shared" ca="1" si="14"/>
        <v>0</v>
      </c>
      <c r="G76" s="18">
        <f t="shared" ca="1" si="14"/>
        <v>0</v>
      </c>
      <c r="H76" s="18">
        <f t="shared" ca="1" si="14"/>
        <v>0</v>
      </c>
      <c r="I76" s="18">
        <f t="shared" ca="1" si="14"/>
        <v>0</v>
      </c>
      <c r="J76" s="18">
        <f t="shared" ca="1" si="14"/>
        <v>0</v>
      </c>
      <c r="K76" s="18">
        <f t="shared" ca="1" si="14"/>
        <v>0</v>
      </c>
      <c r="L76" s="18">
        <f t="shared" ca="1" si="14"/>
        <v>0</v>
      </c>
      <c r="M76" s="18">
        <f t="shared" ca="1" si="14"/>
        <v>0</v>
      </c>
      <c r="N76" s="18">
        <f t="shared" ca="1" si="14"/>
        <v>0</v>
      </c>
      <c r="O76" s="19">
        <f t="shared" ca="1" si="13"/>
        <v>0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O77" ca="1" si="15">SUMIF($C$7:$C$76,"HD",D$7:D$76)</f>
        <v>18768505659.440685</v>
      </c>
      <c r="E77" s="49">
        <f t="shared" ca="1" si="15"/>
        <v>3380382336.3562155</v>
      </c>
      <c r="F77" s="49">
        <f t="shared" ca="1" si="15"/>
        <v>7719945354.7002029</v>
      </c>
      <c r="G77" s="49">
        <f t="shared" ca="1" si="15"/>
        <v>7668177968.3842621</v>
      </c>
      <c r="H77" s="49">
        <f t="shared" ca="1" si="15"/>
        <v>2416206140.7700033</v>
      </c>
      <c r="I77" s="49">
        <f t="shared" ca="1" si="15"/>
        <v>5680458221.764739</v>
      </c>
      <c r="J77" s="49">
        <f t="shared" ca="1" si="15"/>
        <v>557924276.23504102</v>
      </c>
      <c r="K77" s="49">
        <f t="shared" ca="1" si="15"/>
        <v>174733380.96024302</v>
      </c>
      <c r="L77" s="49">
        <f t="shared" ca="1" si="15"/>
        <v>0</v>
      </c>
      <c r="M77" s="49">
        <f t="shared" ca="1" si="15"/>
        <v>159716327.87464413</v>
      </c>
      <c r="N77" s="49">
        <f t="shared" ca="1" si="15"/>
        <v>0</v>
      </c>
      <c r="O77" s="49">
        <f t="shared" ca="1" si="15"/>
        <v>27757544007.045349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t="shared" ref="E78:O78" ca="1" si="16">SUMIF($C$7:$C$76,"H",E$7:E$76)+SUMIF($C$7:$C$76,"E",E$7:E$76)</f>
        <v>0</v>
      </c>
      <c r="F78" s="49">
        <f t="shared" ca="1" si="16"/>
        <v>0</v>
      </c>
      <c r="G78" s="49">
        <f t="shared" ca="1" si="16"/>
        <v>0</v>
      </c>
      <c r="H78" s="49">
        <f t="shared" ca="1" si="16"/>
        <v>0</v>
      </c>
      <c r="I78" s="49">
        <f t="shared" ca="1" si="16"/>
        <v>0</v>
      </c>
      <c r="J78" s="49">
        <f t="shared" ca="1" si="16"/>
        <v>0</v>
      </c>
      <c r="K78" s="49">
        <f t="shared" ca="1" si="16"/>
        <v>0</v>
      </c>
      <c r="L78" s="49">
        <f t="shared" ca="1" si="16"/>
        <v>0</v>
      </c>
      <c r="M78" s="49">
        <f t="shared" ca="1" si="16"/>
        <v>0</v>
      </c>
      <c r="N78" s="49">
        <f t="shared" ca="1" si="16"/>
        <v>0</v>
      </c>
      <c r="O78" s="49">
        <f t="shared" ca="1" si="16"/>
        <v>0</v>
      </c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O79" ca="1" si="17">D77+D78</f>
        <v>18768505659.440685</v>
      </c>
      <c r="E79" s="49">
        <f t="shared" ca="1" si="17"/>
        <v>3380382336.3562155</v>
      </c>
      <c r="F79" s="49">
        <f t="shared" ca="1" si="17"/>
        <v>7719945354.7002029</v>
      </c>
      <c r="G79" s="49">
        <f t="shared" ca="1" si="17"/>
        <v>7668177968.3842621</v>
      </c>
      <c r="H79" s="49">
        <f t="shared" ca="1" si="17"/>
        <v>2416206140.7700033</v>
      </c>
      <c r="I79" s="49">
        <f t="shared" ca="1" si="17"/>
        <v>5680458221.764739</v>
      </c>
      <c r="J79" s="49">
        <f t="shared" ca="1" si="17"/>
        <v>557924276.23504102</v>
      </c>
      <c r="K79" s="49">
        <f t="shared" ca="1" si="17"/>
        <v>174733380.96024302</v>
      </c>
      <c r="L79" s="49">
        <f t="shared" ca="1" si="17"/>
        <v>0</v>
      </c>
      <c r="M79" s="49">
        <f t="shared" ca="1" si="17"/>
        <v>159716327.87464413</v>
      </c>
      <c r="N79" s="49">
        <f t="shared" ca="1" si="17"/>
        <v>0</v>
      </c>
      <c r="O79" s="49">
        <f t="shared" ca="1" si="17"/>
        <v>27757544007.045349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54CEF87D-12F3-4968-8624-3B9BF4878A82}">
      <formula1>"Toplam,Direkt,Endirekt"</formula1>
    </dataValidation>
    <dataValidation type="list" allowBlank="1" showInputMessage="1" showErrorMessage="1" sqref="C2" xr:uid="{CFA36E43-4105-436D-8EA2-87CE1A29FC15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9655-6A18-487C-8FC6-5087A4312D17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340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723</v>
      </c>
      <c r="E5" s="78">
        <v>724</v>
      </c>
      <c r="F5" s="78">
        <v>765</v>
      </c>
      <c r="G5" s="78">
        <v>766</v>
      </c>
      <c r="H5" s="78">
        <v>767</v>
      </c>
      <c r="I5" s="78">
        <v>768</v>
      </c>
      <c r="J5" s="78">
        <v>773</v>
      </c>
      <c r="K5" s="78">
        <v>774</v>
      </c>
      <c r="L5" s="78">
        <v>775</v>
      </c>
      <c r="M5" s="78">
        <v>776</v>
      </c>
      <c r="N5" s="78">
        <v>777</v>
      </c>
      <c r="O5" s="78">
        <v>778</v>
      </c>
      <c r="P5" s="78">
        <v>779</v>
      </c>
      <c r="Q5" s="78">
        <v>780</v>
      </c>
      <c r="R5" s="78">
        <v>781</v>
      </c>
      <c r="S5" s="78">
        <v>782</v>
      </c>
      <c r="T5" s="78">
        <v>783</v>
      </c>
      <c r="U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53</v>
      </c>
      <c r="E6" s="56" t="s">
        <v>54</v>
      </c>
      <c r="F6" s="56" t="s">
        <v>55</v>
      </c>
      <c r="G6" s="56" t="s">
        <v>56</v>
      </c>
      <c r="H6" s="56" t="s">
        <v>57</v>
      </c>
      <c r="I6" s="56" t="s">
        <v>58</v>
      </c>
      <c r="J6" s="56" t="s">
        <v>59</v>
      </c>
      <c r="K6" s="56" t="s">
        <v>60</v>
      </c>
      <c r="L6" s="56" t="s">
        <v>61</v>
      </c>
      <c r="M6" s="56" t="s">
        <v>62</v>
      </c>
      <c r="N6" s="56" t="s">
        <v>63</v>
      </c>
      <c r="O6" s="56" t="s">
        <v>64</v>
      </c>
      <c r="P6" s="56" t="s">
        <v>65</v>
      </c>
      <c r="Q6" s="56" t="s">
        <v>66</v>
      </c>
      <c r="R6" s="56" t="s">
        <v>67</v>
      </c>
      <c r="S6" s="56" t="s">
        <v>68</v>
      </c>
      <c r="T6" s="56" t="s">
        <v>69</v>
      </c>
      <c r="U6" s="79" t="s">
        <v>341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T21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105213483.33</v>
      </c>
      <c r="G7" s="18">
        <f t="shared" ca="1" si="0"/>
        <v>0</v>
      </c>
      <c r="H7" s="18">
        <f t="shared" ca="1" si="0"/>
        <v>59919523.329999998</v>
      </c>
      <c r="I7" s="18">
        <f t="shared" ca="1" si="0"/>
        <v>0</v>
      </c>
      <c r="J7" s="18">
        <f t="shared" ca="1" si="0"/>
        <v>0</v>
      </c>
      <c r="K7" s="18">
        <f t="shared" ca="1" si="0"/>
        <v>0</v>
      </c>
      <c r="L7" s="18">
        <f t="shared" ca="1" si="0"/>
        <v>0</v>
      </c>
      <c r="M7" s="18">
        <f t="shared" ca="1" si="0"/>
        <v>0</v>
      </c>
      <c r="N7" s="18">
        <f t="shared" ca="1" si="0"/>
        <v>0</v>
      </c>
      <c r="O7" s="18">
        <f t="shared" ca="1" si="0"/>
        <v>0</v>
      </c>
      <c r="P7" s="18">
        <f t="shared" ca="1" si="0"/>
        <v>0</v>
      </c>
      <c r="Q7" s="18">
        <f t="shared" ca="1" si="0"/>
        <v>0</v>
      </c>
      <c r="R7" s="18">
        <f t="shared" ca="1" si="0"/>
        <v>0</v>
      </c>
      <c r="S7" s="18">
        <f t="shared" ca="1" si="0"/>
        <v>0</v>
      </c>
      <c r="T7" s="18">
        <f t="shared" ca="1" si="0"/>
        <v>0</v>
      </c>
      <c r="U7" s="19">
        <f t="shared" ref="U7:U41" ca="1" si="1">+SUM(D7:T7)</f>
        <v>165133006.66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17835044.600000001</v>
      </c>
      <c r="E8" s="18">
        <f t="shared" ca="1" si="0"/>
        <v>56317377.100000001</v>
      </c>
      <c r="F8" s="18">
        <f t="shared" ca="1" si="0"/>
        <v>212840684.13999999</v>
      </c>
      <c r="G8" s="18">
        <f t="shared" ca="1" si="0"/>
        <v>1125202.02</v>
      </c>
      <c r="H8" s="18">
        <f t="shared" ca="1" si="0"/>
        <v>16276947.4</v>
      </c>
      <c r="I8" s="18">
        <f t="shared" ca="1" si="0"/>
        <v>120619357.24000001</v>
      </c>
      <c r="J8" s="18">
        <f t="shared" ca="1" si="0"/>
        <v>70177.37999999999</v>
      </c>
      <c r="K8" s="18">
        <f t="shared" ca="1" si="0"/>
        <v>0</v>
      </c>
      <c r="L8" s="18">
        <f t="shared" ca="1" si="0"/>
        <v>0</v>
      </c>
      <c r="M8" s="18">
        <f t="shared" ca="1" si="0"/>
        <v>2348645.88</v>
      </c>
      <c r="N8" s="18">
        <f t="shared" ca="1" si="0"/>
        <v>166145277.81999999</v>
      </c>
      <c r="O8" s="18">
        <f t="shared" ca="1" si="0"/>
        <v>343804.97</v>
      </c>
      <c r="P8" s="18">
        <f t="shared" ca="1" si="0"/>
        <v>18843559.68</v>
      </c>
      <c r="Q8" s="18">
        <f t="shared" ca="1" si="0"/>
        <v>290700.40999999997</v>
      </c>
      <c r="R8" s="18">
        <f t="shared" ca="1" si="0"/>
        <v>0</v>
      </c>
      <c r="S8" s="18">
        <f t="shared" ca="1" si="0"/>
        <v>451110.09</v>
      </c>
      <c r="T8" s="18">
        <f t="shared" ca="1" si="0"/>
        <v>2337694.9500000002</v>
      </c>
      <c r="U8" s="19">
        <f t="shared" ca="1" si="1"/>
        <v>615845583.67999995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2253131.41</v>
      </c>
      <c r="E9" s="18">
        <f t="shared" ca="1" si="0"/>
        <v>63273279.510000005</v>
      </c>
      <c r="F9" s="18">
        <f t="shared" ca="1" si="0"/>
        <v>225895604.44</v>
      </c>
      <c r="G9" s="18">
        <f t="shared" ca="1" si="0"/>
        <v>18266070.369999997</v>
      </c>
      <c r="H9" s="18">
        <f t="shared" ca="1" si="0"/>
        <v>16958853.780000001</v>
      </c>
      <c r="I9" s="18">
        <f t="shared" ca="1" si="0"/>
        <v>46062117.989999995</v>
      </c>
      <c r="J9" s="18">
        <f t="shared" ca="1" si="0"/>
        <v>20.63</v>
      </c>
      <c r="K9" s="18">
        <f t="shared" ca="1" si="0"/>
        <v>0</v>
      </c>
      <c r="L9" s="18">
        <f t="shared" ca="1" si="0"/>
        <v>0</v>
      </c>
      <c r="M9" s="18">
        <f t="shared" ca="1" si="0"/>
        <v>373764.08999999997</v>
      </c>
      <c r="N9" s="18">
        <f t="shared" ca="1" si="0"/>
        <v>39859876.930000007</v>
      </c>
      <c r="O9" s="18">
        <f t="shared" ca="1" si="0"/>
        <v>2229281.13</v>
      </c>
      <c r="P9" s="18">
        <f t="shared" ca="1" si="0"/>
        <v>1060464.8399999999</v>
      </c>
      <c r="Q9" s="18">
        <f t="shared" ca="1" si="0"/>
        <v>0</v>
      </c>
      <c r="R9" s="18">
        <f t="shared" ca="1" si="0"/>
        <v>0</v>
      </c>
      <c r="S9" s="18">
        <f t="shared" ca="1" si="0"/>
        <v>868.83</v>
      </c>
      <c r="T9" s="18">
        <f t="shared" ca="1" si="0"/>
        <v>79987.19</v>
      </c>
      <c r="U9" s="19">
        <f t="shared" ca="1" si="1"/>
        <v>416313321.13999993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23508523.73</v>
      </c>
      <c r="E10" s="18">
        <f t="shared" ca="1" si="0"/>
        <v>65950441.980002597</v>
      </c>
      <c r="F10" s="18">
        <f t="shared" ca="1" si="0"/>
        <v>245562456.20996499</v>
      </c>
      <c r="G10" s="18">
        <f t="shared" ca="1" si="0"/>
        <v>6438264.2300000004</v>
      </c>
      <c r="H10" s="18">
        <f t="shared" ca="1" si="0"/>
        <v>64440473.479999997</v>
      </c>
      <c r="I10" s="18">
        <f t="shared" ca="1" si="0"/>
        <v>111856465.669999</v>
      </c>
      <c r="J10" s="18">
        <f t="shared" ca="1" si="0"/>
        <v>253642.65</v>
      </c>
      <c r="K10" s="18">
        <f t="shared" ca="1" si="0"/>
        <v>0</v>
      </c>
      <c r="L10" s="18">
        <f t="shared" ca="1" si="0"/>
        <v>14575.32</v>
      </c>
      <c r="M10" s="18">
        <f t="shared" ca="1" si="0"/>
        <v>13937466.9</v>
      </c>
      <c r="N10" s="18">
        <f t="shared" ca="1" si="0"/>
        <v>744539401.83999991</v>
      </c>
      <c r="O10" s="18">
        <f t="shared" ca="1" si="0"/>
        <v>7017993.2800000003</v>
      </c>
      <c r="P10" s="18">
        <f t="shared" ca="1" si="0"/>
        <v>81360552.260000005</v>
      </c>
      <c r="Q10" s="18">
        <f t="shared" ca="1" si="0"/>
        <v>104356.54</v>
      </c>
      <c r="R10" s="18">
        <f t="shared" ca="1" si="0"/>
        <v>0</v>
      </c>
      <c r="S10" s="18">
        <f t="shared" ca="1" si="0"/>
        <v>840539.51</v>
      </c>
      <c r="T10" s="18">
        <f t="shared" ca="1" si="0"/>
        <v>9693683.2100000009</v>
      </c>
      <c r="U10" s="19">
        <f t="shared" ca="1" si="1"/>
        <v>1375518836.8099663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86969.73</v>
      </c>
      <c r="F11" s="18">
        <f t="shared" ca="1" si="0"/>
        <v>626084.07960000006</v>
      </c>
      <c r="G11" s="18">
        <f t="shared" ca="1" si="0"/>
        <v>407138.37</v>
      </c>
      <c r="H11" s="18">
        <f t="shared" ca="1" si="0"/>
        <v>50180.639999999999</v>
      </c>
      <c r="I11" s="18">
        <f t="shared" ca="1" si="0"/>
        <v>540038.16650000005</v>
      </c>
      <c r="J11" s="18">
        <f t="shared" ca="1" si="0"/>
        <v>71453.649999999994</v>
      </c>
      <c r="K11" s="18">
        <f t="shared" ca="1" si="0"/>
        <v>0</v>
      </c>
      <c r="L11" s="18">
        <f t="shared" ca="1" si="0"/>
        <v>0</v>
      </c>
      <c r="M11" s="18">
        <f t="shared" ca="1" si="0"/>
        <v>5899334.6899999995</v>
      </c>
      <c r="N11" s="18">
        <f t="shared" ca="1" si="0"/>
        <v>339697611.38999999</v>
      </c>
      <c r="O11" s="18">
        <f t="shared" ca="1" si="0"/>
        <v>337912.78</v>
      </c>
      <c r="P11" s="18">
        <f t="shared" ca="1" si="0"/>
        <v>32846777.359999999</v>
      </c>
      <c r="Q11" s="18">
        <f t="shared" ca="1" si="0"/>
        <v>0</v>
      </c>
      <c r="R11" s="18">
        <f t="shared" ca="1" si="0"/>
        <v>0</v>
      </c>
      <c r="S11" s="18">
        <f t="shared" ca="1" si="0"/>
        <v>3106603.2</v>
      </c>
      <c r="T11" s="18">
        <f t="shared" ca="1" si="0"/>
        <v>2327217.64</v>
      </c>
      <c r="U11" s="19">
        <f t="shared" ca="1" si="1"/>
        <v>385997321.69609994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8">
        <f t="shared" ca="1" si="0"/>
        <v>0</v>
      </c>
      <c r="L12" s="18">
        <f t="shared" ca="1" si="0"/>
        <v>0</v>
      </c>
      <c r="M12" s="18">
        <f t="shared" ca="1" si="0"/>
        <v>0</v>
      </c>
      <c r="N12" s="18">
        <f t="shared" ca="1" si="0"/>
        <v>0</v>
      </c>
      <c r="O12" s="18">
        <f t="shared" ca="1" si="0"/>
        <v>0</v>
      </c>
      <c r="P12" s="18">
        <f t="shared" ca="1" si="0"/>
        <v>0</v>
      </c>
      <c r="Q12" s="18">
        <f t="shared" ca="1" si="0"/>
        <v>0</v>
      </c>
      <c r="R12" s="18">
        <f t="shared" ca="1" si="0"/>
        <v>0</v>
      </c>
      <c r="S12" s="18">
        <f t="shared" ca="1" si="0"/>
        <v>0</v>
      </c>
      <c r="T12" s="18">
        <f t="shared" ca="1" si="0"/>
        <v>0</v>
      </c>
      <c r="U12" s="19">
        <f t="shared" ca="1" si="1"/>
        <v>0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580470.66</v>
      </c>
      <c r="E13" s="18">
        <f t="shared" ca="1" si="0"/>
        <v>5255847.3500000006</v>
      </c>
      <c r="F13" s="18">
        <f t="shared" ca="1" si="0"/>
        <v>23040903.349999998</v>
      </c>
      <c r="G13" s="18">
        <f t="shared" ca="1" si="0"/>
        <v>268280.02</v>
      </c>
      <c r="H13" s="18">
        <f t="shared" ca="1" si="0"/>
        <v>41408460.829999998</v>
      </c>
      <c r="I13" s="18">
        <f t="shared" ca="1" si="0"/>
        <v>6957508.9400000004</v>
      </c>
      <c r="J13" s="18">
        <f t="shared" ca="1" si="0"/>
        <v>0</v>
      </c>
      <c r="K13" s="18">
        <f t="shared" ca="1" si="0"/>
        <v>0</v>
      </c>
      <c r="L13" s="18">
        <f t="shared" ca="1" si="0"/>
        <v>0</v>
      </c>
      <c r="M13" s="18">
        <f t="shared" ca="1" si="0"/>
        <v>0</v>
      </c>
      <c r="N13" s="18">
        <f t="shared" ca="1" si="0"/>
        <v>0</v>
      </c>
      <c r="O13" s="18">
        <f t="shared" ca="1" si="0"/>
        <v>0</v>
      </c>
      <c r="P13" s="18">
        <f t="shared" ca="1" si="0"/>
        <v>0</v>
      </c>
      <c r="Q13" s="18">
        <f t="shared" ca="1" si="0"/>
        <v>0</v>
      </c>
      <c r="R13" s="18">
        <f t="shared" ca="1" si="0"/>
        <v>0</v>
      </c>
      <c r="S13" s="18">
        <f t="shared" ca="1" si="0"/>
        <v>0</v>
      </c>
      <c r="T13" s="18">
        <f t="shared" ca="1" si="0"/>
        <v>0</v>
      </c>
      <c r="U13" s="19">
        <f t="shared" ca="1" si="1"/>
        <v>77511471.149999991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18083609.66</v>
      </c>
      <c r="E14" s="18">
        <f t="shared" ca="1" si="0"/>
        <v>89363019.900000006</v>
      </c>
      <c r="F14" s="18">
        <f t="shared" ca="1" si="0"/>
        <v>203085332.52000001</v>
      </c>
      <c r="G14" s="18">
        <f t="shared" ca="1" si="0"/>
        <v>17568947.75</v>
      </c>
      <c r="H14" s="18">
        <f t="shared" ca="1" si="0"/>
        <v>139619937.56</v>
      </c>
      <c r="I14" s="18">
        <f t="shared" ca="1" si="0"/>
        <v>204958868.24000001</v>
      </c>
      <c r="J14" s="18">
        <f t="shared" ca="1" si="0"/>
        <v>113560.06</v>
      </c>
      <c r="K14" s="18">
        <f t="shared" ca="1" si="0"/>
        <v>0</v>
      </c>
      <c r="L14" s="18">
        <f t="shared" ca="1" si="0"/>
        <v>0</v>
      </c>
      <c r="M14" s="18">
        <f t="shared" ca="1" si="0"/>
        <v>7570265.04</v>
      </c>
      <c r="N14" s="18">
        <f t="shared" ca="1" si="0"/>
        <v>600751560.09000003</v>
      </c>
      <c r="O14" s="18">
        <f t="shared" ca="1" si="0"/>
        <v>1896474.0699999998</v>
      </c>
      <c r="P14" s="18">
        <f t="shared" ca="1" si="0"/>
        <v>34481943.890000001</v>
      </c>
      <c r="Q14" s="18">
        <f t="shared" ca="1" si="0"/>
        <v>39346.29</v>
      </c>
      <c r="R14" s="18">
        <f t="shared" ca="1" si="0"/>
        <v>0</v>
      </c>
      <c r="S14" s="18">
        <f t="shared" ca="1" si="0"/>
        <v>511029.61</v>
      </c>
      <c r="T14" s="18">
        <f t="shared" ca="1" si="0"/>
        <v>4226178.5</v>
      </c>
      <c r="U14" s="19">
        <f t="shared" ca="1" si="1"/>
        <v>1322270073.1800001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723564.74227193103</v>
      </c>
      <c r="F15" s="18">
        <f t="shared" ca="1" si="0"/>
        <v>25937755.457142856</v>
      </c>
      <c r="G15" s="18">
        <f t="shared" ca="1" si="0"/>
        <v>0</v>
      </c>
      <c r="H15" s="18">
        <f t="shared" ca="1" si="0"/>
        <v>0</v>
      </c>
      <c r="I15" s="18">
        <f t="shared" ca="1" si="0"/>
        <v>689121369.92142868</v>
      </c>
      <c r="J15" s="18">
        <f t="shared" ca="1" si="0"/>
        <v>0</v>
      </c>
      <c r="K15" s="18">
        <f t="shared" ca="1" si="0"/>
        <v>0</v>
      </c>
      <c r="L15" s="18">
        <f t="shared" ca="1" si="0"/>
        <v>0</v>
      </c>
      <c r="M15" s="18">
        <f t="shared" ca="1" si="0"/>
        <v>0</v>
      </c>
      <c r="N15" s="18">
        <f t="shared" ca="1" si="0"/>
        <v>0</v>
      </c>
      <c r="O15" s="18">
        <f t="shared" ca="1" si="0"/>
        <v>0</v>
      </c>
      <c r="P15" s="18">
        <f t="shared" ca="1" si="0"/>
        <v>0</v>
      </c>
      <c r="Q15" s="18">
        <f t="shared" ca="1" si="0"/>
        <v>0</v>
      </c>
      <c r="R15" s="18">
        <f t="shared" ca="1" si="0"/>
        <v>0</v>
      </c>
      <c r="S15" s="18">
        <f t="shared" ca="1" si="0"/>
        <v>0</v>
      </c>
      <c r="T15" s="18">
        <f t="shared" ca="1" si="0"/>
        <v>0</v>
      </c>
      <c r="U15" s="19">
        <f t="shared" ca="1" si="1"/>
        <v>715782690.12084341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8">
        <f t="shared" ca="1" si="0"/>
        <v>0</v>
      </c>
      <c r="L16" s="18">
        <f t="shared" ca="1" si="0"/>
        <v>0</v>
      </c>
      <c r="M16" s="18">
        <f t="shared" ca="1" si="0"/>
        <v>0</v>
      </c>
      <c r="N16" s="18">
        <f t="shared" ca="1" si="0"/>
        <v>0</v>
      </c>
      <c r="O16" s="18">
        <f t="shared" ca="1" si="0"/>
        <v>0</v>
      </c>
      <c r="P16" s="18">
        <f t="shared" ca="1" si="0"/>
        <v>0</v>
      </c>
      <c r="Q16" s="18">
        <f t="shared" ca="1" si="0"/>
        <v>0</v>
      </c>
      <c r="R16" s="18">
        <f t="shared" ca="1" si="0"/>
        <v>0</v>
      </c>
      <c r="S16" s="18">
        <f t="shared" ca="1" si="0"/>
        <v>0</v>
      </c>
      <c r="T16" s="18">
        <f t="shared" ca="1" si="0"/>
        <v>0</v>
      </c>
      <c r="U16" s="19">
        <f t="shared" ca="1" si="1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559022</v>
      </c>
      <c r="E17" s="18">
        <f t="shared" ca="1" si="0"/>
        <v>1454313</v>
      </c>
      <c r="F17" s="18">
        <f t="shared" ca="1" si="0"/>
        <v>12345041</v>
      </c>
      <c r="G17" s="18">
        <f t="shared" ca="1" si="0"/>
        <v>483690</v>
      </c>
      <c r="H17" s="18">
        <f t="shared" ca="1" si="0"/>
        <v>63287983</v>
      </c>
      <c r="I17" s="18">
        <f t="shared" ca="1" si="0"/>
        <v>5141078</v>
      </c>
      <c r="J17" s="18">
        <f t="shared" ca="1" si="0"/>
        <v>0</v>
      </c>
      <c r="K17" s="18">
        <f t="shared" ca="1" si="0"/>
        <v>0</v>
      </c>
      <c r="L17" s="18">
        <f t="shared" ca="1" si="0"/>
        <v>0</v>
      </c>
      <c r="M17" s="18">
        <f t="shared" ca="1" si="0"/>
        <v>0</v>
      </c>
      <c r="N17" s="18">
        <f t="shared" ca="1" si="0"/>
        <v>0</v>
      </c>
      <c r="O17" s="18">
        <f t="shared" ca="1" si="0"/>
        <v>0</v>
      </c>
      <c r="P17" s="18">
        <f t="shared" ca="1" si="0"/>
        <v>0</v>
      </c>
      <c r="Q17" s="18">
        <f t="shared" ca="1" si="0"/>
        <v>0</v>
      </c>
      <c r="R17" s="18">
        <f t="shared" ca="1" si="0"/>
        <v>0</v>
      </c>
      <c r="S17" s="18">
        <f t="shared" ca="1" si="0"/>
        <v>0</v>
      </c>
      <c r="T17" s="18">
        <f t="shared" ca="1" si="0"/>
        <v>0</v>
      </c>
      <c r="U17" s="19">
        <f t="shared" ca="1" si="1"/>
        <v>83271127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420923.20999999996</v>
      </c>
      <c r="E18" s="18">
        <f t="shared" ca="1" si="0"/>
        <v>36291.440000000002</v>
      </c>
      <c r="F18" s="18">
        <f t="shared" ca="1" si="0"/>
        <v>45347711.399999999</v>
      </c>
      <c r="G18" s="18">
        <f t="shared" ca="1" si="0"/>
        <v>17616090.819999997</v>
      </c>
      <c r="H18" s="18">
        <f t="shared" ca="1" si="0"/>
        <v>46532129.990000002</v>
      </c>
      <c r="I18" s="18">
        <f t="shared" ca="1" si="0"/>
        <v>9891047.3099999987</v>
      </c>
      <c r="J18" s="18">
        <f t="shared" ca="1" si="0"/>
        <v>0</v>
      </c>
      <c r="K18" s="18">
        <f t="shared" ca="1" si="0"/>
        <v>0</v>
      </c>
      <c r="L18" s="18">
        <f t="shared" ca="1" si="0"/>
        <v>0</v>
      </c>
      <c r="M18" s="18">
        <f t="shared" ca="1" si="0"/>
        <v>0</v>
      </c>
      <c r="N18" s="18">
        <f t="shared" ca="1" si="0"/>
        <v>0</v>
      </c>
      <c r="O18" s="18">
        <f t="shared" ca="1" si="0"/>
        <v>0</v>
      </c>
      <c r="P18" s="18">
        <f t="shared" ca="1" si="0"/>
        <v>0</v>
      </c>
      <c r="Q18" s="18">
        <f t="shared" ca="1" si="0"/>
        <v>0</v>
      </c>
      <c r="R18" s="18">
        <f t="shared" ca="1" si="0"/>
        <v>0</v>
      </c>
      <c r="S18" s="18">
        <f t="shared" ca="1" si="0"/>
        <v>0</v>
      </c>
      <c r="T18" s="18">
        <f t="shared" ca="1" si="0"/>
        <v>0</v>
      </c>
      <c r="U18" s="19">
        <f t="shared" ca="1" si="1"/>
        <v>119844194.16999999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8">
        <f t="shared" ca="1" si="0"/>
        <v>0</v>
      </c>
      <c r="L19" s="18">
        <f t="shared" ca="1" si="0"/>
        <v>0</v>
      </c>
      <c r="M19" s="18">
        <f t="shared" ca="1" si="0"/>
        <v>0</v>
      </c>
      <c r="N19" s="18">
        <f t="shared" ca="1" si="0"/>
        <v>0</v>
      </c>
      <c r="O19" s="18">
        <f t="shared" ca="1" si="0"/>
        <v>0</v>
      </c>
      <c r="P19" s="18">
        <f t="shared" ca="1" si="0"/>
        <v>0</v>
      </c>
      <c r="Q19" s="18">
        <f t="shared" ca="1" si="0"/>
        <v>0</v>
      </c>
      <c r="R19" s="18">
        <f t="shared" ca="1" si="0"/>
        <v>0</v>
      </c>
      <c r="S19" s="18">
        <f t="shared" ca="1" si="0"/>
        <v>0</v>
      </c>
      <c r="T19" s="18">
        <f t="shared" ca="1" si="0"/>
        <v>0</v>
      </c>
      <c r="U19" s="19">
        <f t="shared" ca="1" si="1"/>
        <v>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6680351.6799999997</v>
      </c>
      <c r="E20" s="18">
        <f t="shared" ca="1" si="0"/>
        <v>80717510.039999992</v>
      </c>
      <c r="F20" s="18">
        <f t="shared" ca="1" si="0"/>
        <v>246401074.33000001</v>
      </c>
      <c r="G20" s="18">
        <f t="shared" ca="1" si="0"/>
        <v>5093439.79</v>
      </c>
      <c r="H20" s="18">
        <f t="shared" ca="1" si="0"/>
        <v>34559512.799999997</v>
      </c>
      <c r="I20" s="18">
        <f t="shared" ca="1" si="0"/>
        <v>32876847.75</v>
      </c>
      <c r="J20" s="18">
        <f t="shared" ca="1" si="0"/>
        <v>0</v>
      </c>
      <c r="K20" s="18">
        <f t="shared" ca="1" si="0"/>
        <v>0</v>
      </c>
      <c r="L20" s="18">
        <f t="shared" ca="1" si="0"/>
        <v>55656596.829999998</v>
      </c>
      <c r="M20" s="18">
        <f t="shared" ca="1" si="0"/>
        <v>0</v>
      </c>
      <c r="N20" s="18">
        <f t="shared" ca="1" si="0"/>
        <v>37414328.390000001</v>
      </c>
      <c r="O20" s="18">
        <f t="shared" ca="1" si="0"/>
        <v>3986490.99</v>
      </c>
      <c r="P20" s="18">
        <f t="shared" ca="1" si="0"/>
        <v>16850650.039999999</v>
      </c>
      <c r="Q20" s="18">
        <f t="shared" ca="1" si="0"/>
        <v>0</v>
      </c>
      <c r="R20" s="18">
        <f t="shared" ca="1" si="0"/>
        <v>0</v>
      </c>
      <c r="S20" s="18">
        <f t="shared" ca="1" si="0"/>
        <v>1447552.15</v>
      </c>
      <c r="T20" s="18">
        <f t="shared" ca="1" si="0"/>
        <v>0</v>
      </c>
      <c r="U20" s="19">
        <f t="shared" ca="1" si="1"/>
        <v>521684354.79000002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253534.15</v>
      </c>
      <c r="E21" s="18">
        <f t="shared" ca="1" si="0"/>
        <v>39361.620000000003</v>
      </c>
      <c r="F21" s="18">
        <f t="shared" ca="1" si="0"/>
        <v>2065183.12</v>
      </c>
      <c r="G21" s="18">
        <f t="shared" ca="1" si="0"/>
        <v>291262</v>
      </c>
      <c r="H21" s="18">
        <f t="shared" ca="1" si="0"/>
        <v>3419283.58</v>
      </c>
      <c r="I21" s="18">
        <f t="shared" ca="1" si="0"/>
        <v>1573935.46</v>
      </c>
      <c r="J21" s="18">
        <f t="shared" ca="1" si="0"/>
        <v>0</v>
      </c>
      <c r="K21" s="18">
        <f t="shared" ca="1" si="0"/>
        <v>0</v>
      </c>
      <c r="L21" s="18">
        <f t="shared" ca="1" si="0"/>
        <v>0</v>
      </c>
      <c r="M21" s="18">
        <f t="shared" ca="1" si="0"/>
        <v>0</v>
      </c>
      <c r="N21" s="18">
        <f t="shared" ca="1" si="0"/>
        <v>5203418.7300000004</v>
      </c>
      <c r="O21" s="18">
        <f t="shared" ca="1" si="0"/>
        <v>0</v>
      </c>
      <c r="P21" s="18">
        <f t="shared" ca="1" si="0"/>
        <v>68421.91</v>
      </c>
      <c r="Q21" s="18">
        <f t="shared" ca="1" si="0"/>
        <v>0</v>
      </c>
      <c r="R21" s="18">
        <f t="shared" ca="1" si="0"/>
        <v>0</v>
      </c>
      <c r="S21" s="18">
        <f t="shared" ca="1" si="0"/>
        <v>272160</v>
      </c>
      <c r="T21" s="18">
        <f t="shared" ca="1" si="0"/>
        <v>0</v>
      </c>
      <c r="U21" s="19">
        <f t="shared" ca="1" si="1"/>
        <v>13186560.57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ref="D22:S37" ca="1" si="2">IFERROR(IF($C$2="Yurtiçi",INDIRECT("'"&amp;$B$2&amp;"'!"&amp;ADDRESS(MATCH($B22,INDIRECT("'"&amp;$B$2&amp;"'!$B$1:$B$1095"),0),MATCH(D$5,INDIRECT("'"&amp;$B$2&amp;"'!5:5"),0))),IF($C$2="Yurtdışı",INDIRECT("'"&amp;$B$2&amp;"'!"&amp;ADDRESS(MATCH($B22,INDIRECT("'"&amp;$B$2&amp;"'!$B$1:$B$1095"),0),MATCH(D$5,INDIRECT("'"&amp;$B$2&amp;"'!5:5"),0)+1)),INDIRECT("'"&amp;$B$2&amp;"'!"&amp;ADDRESS(MATCH($B22,INDIRECT("'"&amp;$B$2&amp;"'!$B$1:$B$1095"),0),MATCH(D$5,INDIRECT("'"&amp;$B$2&amp;"'!5:5"),0)))+INDIRECT("'"&amp;$B$2&amp;"'!"&amp;ADDRESS(MATCH($B22,INDIRECT("'"&amp;$B$2&amp;"'!$B$1:$B$1095"),0),MATCH(D$5,INDIRECT("'"&amp;$B$2&amp;"'!5:5"),0)+1)))),0)</f>
        <v>13743.81</v>
      </c>
      <c r="E22" s="18">
        <f t="shared" ca="1" si="2"/>
        <v>71660220.710000008</v>
      </c>
      <c r="F22" s="18">
        <f t="shared" ca="1" si="2"/>
        <v>423630730.16000003</v>
      </c>
      <c r="G22" s="18">
        <f t="shared" ca="1" si="2"/>
        <v>30174418.600000001</v>
      </c>
      <c r="H22" s="18">
        <f t="shared" ca="1" si="2"/>
        <v>432165636.44000006</v>
      </c>
      <c r="I22" s="18">
        <f t="shared" ca="1" si="2"/>
        <v>287020277.51999998</v>
      </c>
      <c r="J22" s="18">
        <f t="shared" ca="1" si="2"/>
        <v>9297618.3000000007</v>
      </c>
      <c r="K22" s="18">
        <f t="shared" ca="1" si="2"/>
        <v>0</v>
      </c>
      <c r="L22" s="18">
        <f t="shared" ca="1" si="2"/>
        <v>0</v>
      </c>
      <c r="M22" s="18">
        <f t="shared" ca="1" si="2"/>
        <v>276017404.81</v>
      </c>
      <c r="N22" s="18">
        <f t="shared" ca="1" si="2"/>
        <v>5163543873.5199995</v>
      </c>
      <c r="O22" s="18">
        <f t="shared" ca="1" si="2"/>
        <v>37352074.730000004</v>
      </c>
      <c r="P22" s="18">
        <f t="shared" ca="1" si="2"/>
        <v>2023881428.0300002</v>
      </c>
      <c r="Q22" s="18">
        <f t="shared" ca="1" si="2"/>
        <v>12298.89</v>
      </c>
      <c r="R22" s="18">
        <f t="shared" ca="1" si="2"/>
        <v>0</v>
      </c>
      <c r="S22" s="18">
        <f t="shared" ca="1" si="2"/>
        <v>31239164.380000003</v>
      </c>
      <c r="T22" s="18">
        <f t="shared" ref="N22:T37" ca="1" si="3">IFERROR(IF($C$2="Yurtiçi",INDIRECT("'"&amp;$B$2&amp;"'!"&amp;ADDRESS(MATCH($B22,INDIRECT("'"&amp;$B$2&amp;"'!$B$1:$B$1095"),0),MATCH(T$5,INDIRECT("'"&amp;$B$2&amp;"'!5:5"),0))),IF($C$2="Yurtdışı",INDIRECT("'"&amp;$B$2&amp;"'!"&amp;ADDRESS(MATCH($B22,INDIRECT("'"&amp;$B$2&amp;"'!$B$1:$B$1095"),0),MATCH(T$5,INDIRECT("'"&amp;$B$2&amp;"'!5:5"),0)+1)),INDIRECT("'"&amp;$B$2&amp;"'!"&amp;ADDRESS(MATCH($B22,INDIRECT("'"&amp;$B$2&amp;"'!$B$1:$B$1095"),0),MATCH(T$5,INDIRECT("'"&amp;$B$2&amp;"'!5:5"),0)))+INDIRECT("'"&amp;$B$2&amp;"'!"&amp;ADDRESS(MATCH($B22,INDIRECT("'"&amp;$B$2&amp;"'!$B$1:$B$1095"),0),MATCH(T$5,INDIRECT("'"&amp;$B$2&amp;"'!5:5"),0)+1)))),0)</f>
        <v>318045223.04000002</v>
      </c>
      <c r="U22" s="19">
        <f t="shared" ca="1" si="1"/>
        <v>9104054112.9399986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ca="1" si="2"/>
        <v>0</v>
      </c>
      <c r="E23" s="18">
        <f t="shared" ca="1" si="2"/>
        <v>1657056.25</v>
      </c>
      <c r="F23" s="18">
        <f t="shared" ca="1" si="2"/>
        <v>72371094.700000003</v>
      </c>
      <c r="G23" s="18">
        <f t="shared" ca="1" si="2"/>
        <v>10917721.960000001</v>
      </c>
      <c r="H23" s="18">
        <f t="shared" ca="1" si="2"/>
        <v>25633878.59</v>
      </c>
      <c r="I23" s="18">
        <f t="shared" ca="1" si="2"/>
        <v>37160171.399999999</v>
      </c>
      <c r="J23" s="18">
        <f t="shared" ca="1" si="2"/>
        <v>8821.17</v>
      </c>
      <c r="K23" s="18">
        <f t="shared" ca="1" si="2"/>
        <v>0</v>
      </c>
      <c r="L23" s="18">
        <f t="shared" ca="1" si="2"/>
        <v>0</v>
      </c>
      <c r="M23" s="18">
        <f t="shared" ca="1" si="2"/>
        <v>3107314.04</v>
      </c>
      <c r="N23" s="18">
        <f t="shared" ca="1" si="3"/>
        <v>720638411.11000001</v>
      </c>
      <c r="O23" s="18">
        <f t="shared" ca="1" si="3"/>
        <v>0</v>
      </c>
      <c r="P23" s="18">
        <f t="shared" ca="1" si="3"/>
        <v>41057060.229999997</v>
      </c>
      <c r="Q23" s="18">
        <f t="shared" ca="1" si="3"/>
        <v>0</v>
      </c>
      <c r="R23" s="18">
        <f t="shared" ca="1" si="3"/>
        <v>0</v>
      </c>
      <c r="S23" s="18">
        <f t="shared" ca="1" si="3"/>
        <v>1034992.61</v>
      </c>
      <c r="T23" s="18">
        <f t="shared" ca="1" si="3"/>
        <v>437920.46</v>
      </c>
      <c r="U23" s="19">
        <f t="shared" ca="1" si="1"/>
        <v>914024442.5200001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2139444.1499999901</v>
      </c>
      <c r="E24" s="18">
        <f t="shared" ca="1" si="2"/>
        <v>2664136.879999999</v>
      </c>
      <c r="F24" s="18">
        <f t="shared" ca="1" si="2"/>
        <v>46760920.7099998</v>
      </c>
      <c r="G24" s="18">
        <f t="shared" ca="1" si="2"/>
        <v>0</v>
      </c>
      <c r="H24" s="18">
        <f t="shared" ca="1" si="2"/>
        <v>12742646.359999999</v>
      </c>
      <c r="I24" s="18">
        <f t="shared" ca="1" si="2"/>
        <v>13223288.579999819</v>
      </c>
      <c r="J24" s="18">
        <f t="shared" ca="1" si="2"/>
        <v>953645.94659999991</v>
      </c>
      <c r="K24" s="18">
        <f t="shared" ca="1" si="2"/>
        <v>0</v>
      </c>
      <c r="L24" s="18">
        <f t="shared" ca="1" si="2"/>
        <v>0</v>
      </c>
      <c r="M24" s="18">
        <f t="shared" ca="1" si="2"/>
        <v>23614631.877999999</v>
      </c>
      <c r="N24" s="18">
        <f t="shared" ca="1" si="3"/>
        <v>1772720932.8343799</v>
      </c>
      <c r="O24" s="18">
        <f t="shared" ca="1" si="3"/>
        <v>1656138.7988</v>
      </c>
      <c r="P24" s="18">
        <f t="shared" ca="1" si="3"/>
        <v>257789456.35394898</v>
      </c>
      <c r="Q24" s="18">
        <f t="shared" ca="1" si="3"/>
        <v>0</v>
      </c>
      <c r="R24" s="18">
        <f t="shared" ca="1" si="3"/>
        <v>0</v>
      </c>
      <c r="S24" s="18">
        <f t="shared" ca="1" si="3"/>
        <v>1777990.5348</v>
      </c>
      <c r="T24" s="18">
        <f t="shared" ca="1" si="3"/>
        <v>28883888.854400001</v>
      </c>
      <c r="U24" s="19">
        <f t="shared" ca="1" si="1"/>
        <v>2164927121.8809285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362564.18000000005</v>
      </c>
      <c r="E25" s="18">
        <f t="shared" ca="1" si="2"/>
        <v>287819.74</v>
      </c>
      <c r="F25" s="18">
        <f t="shared" ca="1" si="2"/>
        <v>5929298.879999999</v>
      </c>
      <c r="G25" s="18">
        <f t="shared" ca="1" si="2"/>
        <v>253990.99</v>
      </c>
      <c r="H25" s="18">
        <f t="shared" ca="1" si="2"/>
        <v>6564404.4900000002</v>
      </c>
      <c r="I25" s="18">
        <f t="shared" ca="1" si="2"/>
        <v>4281679.67</v>
      </c>
      <c r="J25" s="18">
        <f t="shared" ca="1" si="2"/>
        <v>1116.8800000000001</v>
      </c>
      <c r="K25" s="18">
        <f t="shared" ca="1" si="2"/>
        <v>0</v>
      </c>
      <c r="L25" s="18">
        <f t="shared" ca="1" si="2"/>
        <v>0</v>
      </c>
      <c r="M25" s="18">
        <f t="shared" ca="1" si="2"/>
        <v>256908.05</v>
      </c>
      <c r="N25" s="18">
        <f t="shared" ca="1" si="3"/>
        <v>100954046.68000001</v>
      </c>
      <c r="O25" s="18">
        <f t="shared" ca="1" si="3"/>
        <v>0</v>
      </c>
      <c r="P25" s="18">
        <f t="shared" ca="1" si="3"/>
        <v>7316886.3800000008</v>
      </c>
      <c r="Q25" s="18">
        <f t="shared" ca="1" si="3"/>
        <v>2604067</v>
      </c>
      <c r="R25" s="18">
        <f t="shared" ca="1" si="3"/>
        <v>0</v>
      </c>
      <c r="S25" s="18">
        <f t="shared" ca="1" si="3"/>
        <v>-35767.5</v>
      </c>
      <c r="T25" s="18">
        <f t="shared" ca="1" si="3"/>
        <v>378551.1</v>
      </c>
      <c r="U25" s="19">
        <f t="shared" ca="1" si="1"/>
        <v>129155566.53999999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2928092.87</v>
      </c>
      <c r="E26" s="18">
        <f t="shared" ca="1" si="2"/>
        <v>11145907.380000001</v>
      </c>
      <c r="F26" s="18">
        <f t="shared" ca="1" si="2"/>
        <v>82365454.659999996</v>
      </c>
      <c r="G26" s="18">
        <f t="shared" ca="1" si="2"/>
        <v>19210984.18</v>
      </c>
      <c r="H26" s="18">
        <f t="shared" ca="1" si="2"/>
        <v>55072172.130000003</v>
      </c>
      <c r="I26" s="18">
        <f t="shared" ca="1" si="2"/>
        <v>65353050.649999999</v>
      </c>
      <c r="J26" s="18">
        <f t="shared" ca="1" si="2"/>
        <v>0</v>
      </c>
      <c r="K26" s="18">
        <f t="shared" ca="1" si="2"/>
        <v>0</v>
      </c>
      <c r="L26" s="18">
        <f t="shared" ca="1" si="2"/>
        <v>0</v>
      </c>
      <c r="M26" s="18">
        <f t="shared" ca="1" si="2"/>
        <v>520446.22</v>
      </c>
      <c r="N26" s="18">
        <f t="shared" ca="1" si="3"/>
        <v>16509021.23</v>
      </c>
      <c r="O26" s="18">
        <f t="shared" ca="1" si="3"/>
        <v>0</v>
      </c>
      <c r="P26" s="18">
        <f t="shared" ca="1" si="3"/>
        <v>626377.84</v>
      </c>
      <c r="Q26" s="18">
        <f t="shared" ca="1" si="3"/>
        <v>0</v>
      </c>
      <c r="R26" s="18">
        <f t="shared" ca="1" si="3"/>
        <v>0</v>
      </c>
      <c r="S26" s="18">
        <f t="shared" ca="1" si="3"/>
        <v>0</v>
      </c>
      <c r="T26" s="18">
        <f t="shared" ca="1" si="3"/>
        <v>0</v>
      </c>
      <c r="U26" s="19">
        <f t="shared" ca="1" si="1"/>
        <v>253731507.16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1145999.42</v>
      </c>
      <c r="E27" s="18">
        <f t="shared" ca="1" si="2"/>
        <v>4724059.92</v>
      </c>
      <c r="F27" s="18">
        <f t="shared" ca="1" si="2"/>
        <v>88939103.609999999</v>
      </c>
      <c r="G27" s="18">
        <f t="shared" ca="1" si="2"/>
        <v>1210573.78</v>
      </c>
      <c r="H27" s="18">
        <f t="shared" ca="1" si="2"/>
        <v>25281121.82</v>
      </c>
      <c r="I27" s="18">
        <f t="shared" ca="1" si="2"/>
        <v>57975005.009999998</v>
      </c>
      <c r="J27" s="18">
        <f t="shared" ca="1" si="2"/>
        <v>59208.070000000007</v>
      </c>
      <c r="K27" s="18">
        <f t="shared" ca="1" si="2"/>
        <v>0</v>
      </c>
      <c r="L27" s="18">
        <f t="shared" ca="1" si="2"/>
        <v>0</v>
      </c>
      <c r="M27" s="18">
        <f t="shared" ca="1" si="2"/>
        <v>6376074.6500000004</v>
      </c>
      <c r="N27" s="18">
        <f t="shared" ca="1" si="3"/>
        <v>305203663.56999999</v>
      </c>
      <c r="O27" s="18">
        <f t="shared" ca="1" si="3"/>
        <v>468509.08</v>
      </c>
      <c r="P27" s="18">
        <f t="shared" ca="1" si="3"/>
        <v>36890723.719999999</v>
      </c>
      <c r="Q27" s="18">
        <f t="shared" ca="1" si="3"/>
        <v>0</v>
      </c>
      <c r="R27" s="18">
        <f t="shared" ca="1" si="3"/>
        <v>0</v>
      </c>
      <c r="S27" s="18">
        <f t="shared" ca="1" si="3"/>
        <v>204145.35</v>
      </c>
      <c r="T27" s="18">
        <f t="shared" ca="1" si="3"/>
        <v>1881580.24</v>
      </c>
      <c r="U27" s="19">
        <f t="shared" ca="1" si="1"/>
        <v>530359768.24000001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-208018.68</v>
      </c>
      <c r="E28" s="18">
        <f t="shared" ca="1" si="2"/>
        <v>122057.3</v>
      </c>
      <c r="F28" s="18">
        <f t="shared" ca="1" si="2"/>
        <v>912415.36</v>
      </c>
      <c r="G28" s="18">
        <f t="shared" ca="1" si="2"/>
        <v>3193.43</v>
      </c>
      <c r="H28" s="18">
        <f t="shared" ca="1" si="2"/>
        <v>3386039.27</v>
      </c>
      <c r="I28" s="18">
        <f t="shared" ca="1" si="2"/>
        <v>927111.84</v>
      </c>
      <c r="J28" s="18">
        <f t="shared" ca="1" si="2"/>
        <v>0</v>
      </c>
      <c r="K28" s="18">
        <f t="shared" ca="1" si="2"/>
        <v>0</v>
      </c>
      <c r="L28" s="18">
        <f t="shared" ca="1" si="2"/>
        <v>0</v>
      </c>
      <c r="M28" s="18">
        <f t="shared" ca="1" si="2"/>
        <v>0</v>
      </c>
      <c r="N28" s="18">
        <f t="shared" ca="1" si="3"/>
        <v>0</v>
      </c>
      <c r="O28" s="18">
        <f t="shared" ca="1" si="3"/>
        <v>0</v>
      </c>
      <c r="P28" s="18">
        <f t="shared" ca="1" si="3"/>
        <v>0</v>
      </c>
      <c r="Q28" s="18">
        <f t="shared" ca="1" si="3"/>
        <v>0</v>
      </c>
      <c r="R28" s="18">
        <f t="shared" ca="1" si="3"/>
        <v>0</v>
      </c>
      <c r="S28" s="18">
        <f t="shared" ca="1" si="3"/>
        <v>0</v>
      </c>
      <c r="T28" s="18">
        <f t="shared" ca="1" si="3"/>
        <v>0</v>
      </c>
      <c r="U28" s="19">
        <f t="shared" ca="1" si="1"/>
        <v>5142798.5199999996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3043202.1507999999</v>
      </c>
      <c r="E29" s="18">
        <f t="shared" ca="1" si="2"/>
        <v>28157787.679299999</v>
      </c>
      <c r="F29" s="18">
        <f t="shared" ca="1" si="2"/>
        <v>125587056.6067</v>
      </c>
      <c r="G29" s="18">
        <f t="shared" ca="1" si="2"/>
        <v>10922122.370000001</v>
      </c>
      <c r="H29" s="18">
        <f t="shared" ca="1" si="2"/>
        <v>126756122.79149999</v>
      </c>
      <c r="I29" s="18">
        <f t="shared" ca="1" si="2"/>
        <v>126093022.3796</v>
      </c>
      <c r="J29" s="18">
        <f t="shared" ca="1" si="2"/>
        <v>67805.429999999993</v>
      </c>
      <c r="K29" s="18">
        <f t="shared" ca="1" si="2"/>
        <v>0</v>
      </c>
      <c r="L29" s="18">
        <f t="shared" ca="1" si="2"/>
        <v>0</v>
      </c>
      <c r="M29" s="18">
        <f t="shared" ca="1" si="2"/>
        <v>5285084.3599999994</v>
      </c>
      <c r="N29" s="18">
        <f t="shared" ca="1" si="3"/>
        <v>587455088.26999998</v>
      </c>
      <c r="O29" s="18">
        <f t="shared" ca="1" si="3"/>
        <v>343804.97</v>
      </c>
      <c r="P29" s="18">
        <f t="shared" ca="1" si="3"/>
        <v>6447935.8600000003</v>
      </c>
      <c r="Q29" s="18">
        <f t="shared" ca="1" si="3"/>
        <v>0</v>
      </c>
      <c r="R29" s="18">
        <f t="shared" ca="1" si="3"/>
        <v>298020.09000000003</v>
      </c>
      <c r="S29" s="18">
        <f t="shared" ca="1" si="3"/>
        <v>21917688.670000002</v>
      </c>
      <c r="T29" s="18">
        <f t="shared" ca="1" si="3"/>
        <v>2337694.9500000002</v>
      </c>
      <c r="U29" s="19">
        <f t="shared" ca="1" si="1"/>
        <v>1044712436.5779001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334203.27000000031</v>
      </c>
      <c r="E30" s="18">
        <f t="shared" ca="1" si="2"/>
        <v>1439185.9600000344</v>
      </c>
      <c r="F30" s="18">
        <f t="shared" ca="1" si="2"/>
        <v>2944773.78</v>
      </c>
      <c r="G30" s="18">
        <f t="shared" ca="1" si="2"/>
        <v>95588.54</v>
      </c>
      <c r="H30" s="18">
        <f t="shared" ca="1" si="2"/>
        <v>6059459.8299999991</v>
      </c>
      <c r="I30" s="18">
        <f t="shared" ca="1" si="2"/>
        <v>-483231.93000000063</v>
      </c>
      <c r="J30" s="18">
        <f t="shared" ca="1" si="2"/>
        <v>0</v>
      </c>
      <c r="K30" s="18">
        <f t="shared" ca="1" si="2"/>
        <v>0</v>
      </c>
      <c r="L30" s="18">
        <f t="shared" ca="1" si="2"/>
        <v>0</v>
      </c>
      <c r="M30" s="18">
        <f t="shared" ca="1" si="2"/>
        <v>29511647.04999996</v>
      </c>
      <c r="N30" s="18">
        <f t="shared" ca="1" si="3"/>
        <v>0</v>
      </c>
      <c r="O30" s="18">
        <f t="shared" ca="1" si="3"/>
        <v>0</v>
      </c>
      <c r="P30" s="18">
        <f t="shared" ca="1" si="3"/>
        <v>0</v>
      </c>
      <c r="Q30" s="18">
        <f t="shared" ca="1" si="3"/>
        <v>0</v>
      </c>
      <c r="R30" s="18">
        <f t="shared" ca="1" si="3"/>
        <v>0</v>
      </c>
      <c r="S30" s="18">
        <f t="shared" ca="1" si="3"/>
        <v>0</v>
      </c>
      <c r="T30" s="18">
        <f t="shared" ca="1" si="3"/>
        <v>0</v>
      </c>
      <c r="U30" s="19">
        <f t="shared" ca="1" si="1"/>
        <v>39901626.499999993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5441987.8799999999</v>
      </c>
      <c r="E31" s="18">
        <f t="shared" ca="1" si="2"/>
        <v>32190645.820097998</v>
      </c>
      <c r="F31" s="18">
        <f t="shared" ca="1" si="2"/>
        <v>83067922.5</v>
      </c>
      <c r="G31" s="18">
        <f t="shared" ca="1" si="2"/>
        <v>27505312.109999999</v>
      </c>
      <c r="H31" s="18">
        <f t="shared" ca="1" si="2"/>
        <v>61036175.139014997</v>
      </c>
      <c r="I31" s="18">
        <f t="shared" ca="1" si="2"/>
        <v>32240563.130000003</v>
      </c>
      <c r="J31" s="18">
        <f t="shared" ca="1" si="2"/>
        <v>0</v>
      </c>
      <c r="K31" s="18">
        <f t="shared" ca="1" si="2"/>
        <v>0</v>
      </c>
      <c r="L31" s="18">
        <f t="shared" ca="1" si="2"/>
        <v>0</v>
      </c>
      <c r="M31" s="18">
        <f t="shared" ca="1" si="2"/>
        <v>2652542.0299999998</v>
      </c>
      <c r="N31" s="18">
        <f t="shared" ca="1" si="3"/>
        <v>73230015.129999995</v>
      </c>
      <c r="O31" s="18">
        <f t="shared" ca="1" si="3"/>
        <v>374.44</v>
      </c>
      <c r="P31" s="18">
        <f t="shared" ca="1" si="3"/>
        <v>5146716.2699999996</v>
      </c>
      <c r="Q31" s="18">
        <f t="shared" ca="1" si="3"/>
        <v>0</v>
      </c>
      <c r="R31" s="18">
        <f t="shared" ca="1" si="3"/>
        <v>0</v>
      </c>
      <c r="S31" s="18">
        <f t="shared" ca="1" si="3"/>
        <v>0</v>
      </c>
      <c r="T31" s="18">
        <f t="shared" ca="1" si="3"/>
        <v>363732.38</v>
      </c>
      <c r="U31" s="19">
        <f t="shared" ca="1" si="1"/>
        <v>322875986.82911295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3368108.0499999924</v>
      </c>
      <c r="E32" s="18">
        <f t="shared" ca="1" si="2"/>
        <v>7142608.0299995719</v>
      </c>
      <c r="F32" s="18">
        <f t="shared" ca="1" si="2"/>
        <v>45209568.19000002</v>
      </c>
      <c r="G32" s="18">
        <f t="shared" ca="1" si="2"/>
        <v>206071.68000000002</v>
      </c>
      <c r="H32" s="18">
        <f t="shared" ca="1" si="2"/>
        <v>3685912.1999999979</v>
      </c>
      <c r="I32" s="18">
        <f t="shared" ca="1" si="2"/>
        <v>6644947.0100000249</v>
      </c>
      <c r="J32" s="18">
        <f t="shared" ca="1" si="2"/>
        <v>4461.05</v>
      </c>
      <c r="K32" s="18">
        <f t="shared" ca="1" si="2"/>
        <v>0</v>
      </c>
      <c r="L32" s="18">
        <f t="shared" ca="1" si="2"/>
        <v>0</v>
      </c>
      <c r="M32" s="18">
        <f t="shared" ca="1" si="2"/>
        <v>7191346.1299999999</v>
      </c>
      <c r="N32" s="18">
        <f t="shared" ca="1" si="3"/>
        <v>225095374.2799986</v>
      </c>
      <c r="O32" s="18">
        <f t="shared" ca="1" si="3"/>
        <v>0</v>
      </c>
      <c r="P32" s="18">
        <f t="shared" ca="1" si="3"/>
        <v>14177228.559999945</v>
      </c>
      <c r="Q32" s="18">
        <f t="shared" ca="1" si="3"/>
        <v>0</v>
      </c>
      <c r="R32" s="18">
        <f t="shared" ca="1" si="3"/>
        <v>0</v>
      </c>
      <c r="S32" s="18">
        <f t="shared" ca="1" si="3"/>
        <v>0</v>
      </c>
      <c r="T32" s="18">
        <f t="shared" ca="1" si="3"/>
        <v>936537.03000000014</v>
      </c>
      <c r="U32" s="19">
        <f t="shared" ca="1" si="1"/>
        <v>313662162.20999813</v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23711.770000000019</v>
      </c>
      <c r="E33" s="18">
        <f t="shared" ca="1" si="2"/>
        <v>182256.89999999997</v>
      </c>
      <c r="F33" s="18">
        <f t="shared" ca="1" si="2"/>
        <v>235110</v>
      </c>
      <c r="G33" s="18">
        <f t="shared" ca="1" si="2"/>
        <v>0</v>
      </c>
      <c r="H33" s="18">
        <f t="shared" ca="1" si="2"/>
        <v>8980.4499999999989</v>
      </c>
      <c r="I33" s="18">
        <f t="shared" ca="1" si="2"/>
        <v>80930.290000000037</v>
      </c>
      <c r="J33" s="18">
        <f t="shared" ca="1" si="2"/>
        <v>5101.1899999999996</v>
      </c>
      <c r="K33" s="18">
        <f t="shared" ca="1" si="2"/>
        <v>0</v>
      </c>
      <c r="L33" s="18">
        <f t="shared" ca="1" si="2"/>
        <v>0</v>
      </c>
      <c r="M33" s="18">
        <f t="shared" ca="1" si="2"/>
        <v>3692.67</v>
      </c>
      <c r="N33" s="18">
        <f t="shared" ca="1" si="3"/>
        <v>-1906934.7399999979</v>
      </c>
      <c r="O33" s="18">
        <f t="shared" ca="1" si="3"/>
        <v>0</v>
      </c>
      <c r="P33" s="18">
        <f t="shared" ca="1" si="3"/>
        <v>1262041.2100000002</v>
      </c>
      <c r="Q33" s="18">
        <f t="shared" ca="1" si="3"/>
        <v>0</v>
      </c>
      <c r="R33" s="18">
        <f t="shared" ca="1" si="3"/>
        <v>0</v>
      </c>
      <c r="S33" s="18">
        <f t="shared" ca="1" si="3"/>
        <v>0</v>
      </c>
      <c r="T33" s="18">
        <f t="shared" ca="1" si="3"/>
        <v>0</v>
      </c>
      <c r="U33" s="19">
        <f t="shared" ca="1" si="1"/>
        <v>-105110.25999999768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3137026.15</v>
      </c>
      <c r="E34" s="18">
        <f t="shared" ca="1" si="2"/>
        <v>10056032.659999998</v>
      </c>
      <c r="F34" s="18">
        <f t="shared" ca="1" si="2"/>
        <v>9432498.1999999993</v>
      </c>
      <c r="G34" s="18">
        <f t="shared" ca="1" si="2"/>
        <v>2262242.34</v>
      </c>
      <c r="H34" s="18">
        <f t="shared" ca="1" si="2"/>
        <v>1623699.7999999998</v>
      </c>
      <c r="I34" s="18">
        <f t="shared" ca="1" si="2"/>
        <v>710623681.96000004</v>
      </c>
      <c r="J34" s="18">
        <f t="shared" ca="1" si="2"/>
        <v>0</v>
      </c>
      <c r="K34" s="18">
        <f t="shared" ca="1" si="2"/>
        <v>0</v>
      </c>
      <c r="L34" s="18">
        <f t="shared" ca="1" si="2"/>
        <v>0</v>
      </c>
      <c r="M34" s="18">
        <f t="shared" ca="1" si="2"/>
        <v>0</v>
      </c>
      <c r="N34" s="18">
        <f t="shared" ca="1" si="3"/>
        <v>0</v>
      </c>
      <c r="O34" s="18">
        <f t="shared" ca="1" si="3"/>
        <v>0</v>
      </c>
      <c r="P34" s="18">
        <f t="shared" ca="1" si="3"/>
        <v>0</v>
      </c>
      <c r="Q34" s="18">
        <f t="shared" ca="1" si="3"/>
        <v>0</v>
      </c>
      <c r="R34" s="18">
        <f t="shared" ca="1" si="3"/>
        <v>0</v>
      </c>
      <c r="S34" s="18">
        <f t="shared" ca="1" si="3"/>
        <v>0</v>
      </c>
      <c r="T34" s="18">
        <f t="shared" ca="1" si="3"/>
        <v>0</v>
      </c>
      <c r="U34" s="19">
        <f t="shared" ca="1" si="1"/>
        <v>737135181.11000001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581347.91</v>
      </c>
      <c r="E35" s="18">
        <f t="shared" ca="1" si="2"/>
        <v>1338665.45</v>
      </c>
      <c r="F35" s="18">
        <f t="shared" ca="1" si="2"/>
        <v>4480473.6800000006</v>
      </c>
      <c r="G35" s="18">
        <f t="shared" ca="1" si="2"/>
        <v>4284.68</v>
      </c>
      <c r="H35" s="18">
        <f t="shared" ca="1" si="2"/>
        <v>4910791.2299999995</v>
      </c>
      <c r="I35" s="18">
        <f t="shared" ca="1" si="2"/>
        <v>2548233.2199999997</v>
      </c>
      <c r="J35" s="18">
        <f t="shared" ca="1" si="2"/>
        <v>0</v>
      </c>
      <c r="K35" s="18">
        <f t="shared" ca="1" si="2"/>
        <v>0</v>
      </c>
      <c r="L35" s="18">
        <f t="shared" ca="1" si="2"/>
        <v>0</v>
      </c>
      <c r="M35" s="18">
        <f t="shared" ca="1" si="2"/>
        <v>0</v>
      </c>
      <c r="N35" s="18">
        <f t="shared" ca="1" si="3"/>
        <v>0</v>
      </c>
      <c r="O35" s="18">
        <f t="shared" ca="1" si="3"/>
        <v>0</v>
      </c>
      <c r="P35" s="18">
        <f t="shared" ca="1" si="3"/>
        <v>0</v>
      </c>
      <c r="Q35" s="18">
        <f t="shared" ca="1" si="3"/>
        <v>0</v>
      </c>
      <c r="R35" s="18">
        <f t="shared" ca="1" si="3"/>
        <v>0</v>
      </c>
      <c r="S35" s="18">
        <f t="shared" ca="1" si="3"/>
        <v>0</v>
      </c>
      <c r="T35" s="18">
        <f t="shared" ca="1" si="3"/>
        <v>0</v>
      </c>
      <c r="U35" s="19">
        <f t="shared" ca="1" si="1"/>
        <v>13863796.169999998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8">
        <f t="shared" ca="1" si="2"/>
        <v>0</v>
      </c>
      <c r="I36" s="18">
        <f t="shared" ca="1" si="2"/>
        <v>0</v>
      </c>
      <c r="J36" s="18">
        <f t="shared" ca="1" si="2"/>
        <v>0</v>
      </c>
      <c r="K36" s="18">
        <f t="shared" ca="1" si="2"/>
        <v>0</v>
      </c>
      <c r="L36" s="18">
        <f t="shared" ca="1" si="2"/>
        <v>0</v>
      </c>
      <c r="M36" s="18">
        <f t="shared" ca="1" si="2"/>
        <v>0</v>
      </c>
      <c r="N36" s="18">
        <f t="shared" ca="1" si="3"/>
        <v>0</v>
      </c>
      <c r="O36" s="18">
        <f t="shared" ca="1" si="3"/>
        <v>0</v>
      </c>
      <c r="P36" s="18">
        <f t="shared" ca="1" si="3"/>
        <v>0</v>
      </c>
      <c r="Q36" s="18">
        <f t="shared" ca="1" si="3"/>
        <v>0</v>
      </c>
      <c r="R36" s="18">
        <f t="shared" ca="1" si="3"/>
        <v>0</v>
      </c>
      <c r="S36" s="18">
        <f t="shared" ca="1" si="3"/>
        <v>0</v>
      </c>
      <c r="T36" s="18">
        <f t="shared" ca="1" si="3"/>
        <v>0</v>
      </c>
      <c r="U36" s="19">
        <f t="shared" ca="1" si="1"/>
        <v>0</v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3300219.58</v>
      </c>
      <c r="E37" s="18">
        <f t="shared" ca="1" si="2"/>
        <v>15583318.5</v>
      </c>
      <c r="F37" s="18">
        <f t="shared" ca="1" si="2"/>
        <v>229047954.80000001</v>
      </c>
      <c r="G37" s="18">
        <f t="shared" ca="1" si="2"/>
        <v>5288367.22</v>
      </c>
      <c r="H37" s="18">
        <f t="shared" ca="1" si="2"/>
        <v>3394577.08</v>
      </c>
      <c r="I37" s="18">
        <f t="shared" ca="1" si="2"/>
        <v>16460002.110000001</v>
      </c>
      <c r="J37" s="18">
        <f t="shared" ca="1" si="2"/>
        <v>0</v>
      </c>
      <c r="K37" s="18">
        <f t="shared" ca="1" si="2"/>
        <v>0</v>
      </c>
      <c r="L37" s="18">
        <f t="shared" ca="1" si="2"/>
        <v>0</v>
      </c>
      <c r="M37" s="18">
        <f t="shared" ca="1" si="2"/>
        <v>18039.7</v>
      </c>
      <c r="N37" s="18">
        <f t="shared" ca="1" si="2"/>
        <v>39173489.090000004</v>
      </c>
      <c r="O37" s="18">
        <f t="shared" ca="1" si="2"/>
        <v>0</v>
      </c>
      <c r="P37" s="18">
        <f t="shared" ca="1" si="2"/>
        <v>3342055.78</v>
      </c>
      <c r="Q37" s="18">
        <f t="shared" ca="1" si="2"/>
        <v>1008903.48</v>
      </c>
      <c r="R37" s="18">
        <f t="shared" ca="1" si="2"/>
        <v>0</v>
      </c>
      <c r="S37" s="18">
        <f t="shared" ca="1" si="2"/>
        <v>0</v>
      </c>
      <c r="T37" s="18">
        <f t="shared" ca="1" si="3"/>
        <v>0</v>
      </c>
      <c r="U37" s="19">
        <f t="shared" ca="1" si="1"/>
        <v>316616927.34000003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ref="D38:S53" ca="1" si="4">IFERROR(IF($C$2="Yurtiçi",INDIRECT("'"&amp;$B$2&amp;"'!"&amp;ADDRESS(MATCH($B38,INDIRECT("'"&amp;$B$2&amp;"'!$B$1:$B$1095"),0),MATCH(D$5,INDIRECT("'"&amp;$B$2&amp;"'!5:5"),0))),IF($C$2="Yurtdışı",INDIRECT("'"&amp;$B$2&amp;"'!"&amp;ADDRESS(MATCH($B38,INDIRECT("'"&amp;$B$2&amp;"'!$B$1:$B$1095"),0),MATCH(D$5,INDIRECT("'"&amp;$B$2&amp;"'!5:5"),0)+1)),INDIRECT("'"&amp;$B$2&amp;"'!"&amp;ADDRESS(MATCH($B38,INDIRECT("'"&amp;$B$2&amp;"'!$B$1:$B$1095"),0),MATCH(D$5,INDIRECT("'"&amp;$B$2&amp;"'!5:5"),0)))+INDIRECT("'"&amp;$B$2&amp;"'!"&amp;ADDRESS(MATCH($B38,INDIRECT("'"&amp;$B$2&amp;"'!$B$1:$B$1095"),0),MATCH(D$5,INDIRECT("'"&amp;$B$2&amp;"'!5:5"),0)+1)))),0)</f>
        <v>5668192.4000000004</v>
      </c>
      <c r="E38" s="18">
        <f t="shared" ca="1" si="4"/>
        <v>5357894.76</v>
      </c>
      <c r="F38" s="18">
        <f t="shared" ca="1" si="4"/>
        <v>58660.03</v>
      </c>
      <c r="G38" s="18">
        <f t="shared" ca="1" si="4"/>
        <v>0</v>
      </c>
      <c r="H38" s="18">
        <f t="shared" ca="1" si="4"/>
        <v>0</v>
      </c>
      <c r="I38" s="18">
        <f t="shared" ca="1" si="4"/>
        <v>1721797.6</v>
      </c>
      <c r="J38" s="18">
        <f t="shared" ca="1" si="4"/>
        <v>0</v>
      </c>
      <c r="K38" s="18">
        <f t="shared" ca="1" si="4"/>
        <v>0</v>
      </c>
      <c r="L38" s="18">
        <f t="shared" ca="1" si="4"/>
        <v>0</v>
      </c>
      <c r="M38" s="18">
        <f t="shared" ca="1" si="4"/>
        <v>0</v>
      </c>
      <c r="N38" s="18">
        <f t="shared" ca="1" si="4"/>
        <v>0</v>
      </c>
      <c r="O38" s="18">
        <f t="shared" ca="1" si="4"/>
        <v>0</v>
      </c>
      <c r="P38" s="18">
        <f t="shared" ca="1" si="4"/>
        <v>0</v>
      </c>
      <c r="Q38" s="18">
        <f t="shared" ca="1" si="4"/>
        <v>0</v>
      </c>
      <c r="R38" s="18">
        <f t="shared" ca="1" si="4"/>
        <v>0</v>
      </c>
      <c r="S38" s="18">
        <f t="shared" ca="1" si="4"/>
        <v>0</v>
      </c>
      <c r="T38" s="18">
        <f t="shared" ref="N38:T53" ca="1" si="5">IFERROR(IF($C$2="Yurtiçi",INDIRECT("'"&amp;$B$2&amp;"'!"&amp;ADDRESS(MATCH($B38,INDIRECT("'"&amp;$B$2&amp;"'!$B$1:$B$1095"),0),MATCH(T$5,INDIRECT("'"&amp;$B$2&amp;"'!5:5"),0))),IF($C$2="Yurtdışı",INDIRECT("'"&amp;$B$2&amp;"'!"&amp;ADDRESS(MATCH($B38,INDIRECT("'"&amp;$B$2&amp;"'!$B$1:$B$1095"),0),MATCH(T$5,INDIRECT("'"&amp;$B$2&amp;"'!5:5"),0)+1)),INDIRECT("'"&amp;$B$2&amp;"'!"&amp;ADDRESS(MATCH($B38,INDIRECT("'"&amp;$B$2&amp;"'!$B$1:$B$1095"),0),MATCH(T$5,INDIRECT("'"&amp;$B$2&amp;"'!5:5"),0)))+INDIRECT("'"&amp;$B$2&amp;"'!"&amp;ADDRESS(MATCH($B38,INDIRECT("'"&amp;$B$2&amp;"'!$B$1:$B$1095"),0),MATCH(T$5,INDIRECT("'"&amp;$B$2&amp;"'!5:5"),0)+1)))),0)</f>
        <v>0</v>
      </c>
      <c r="U38" s="19">
        <f t="shared" ca="1" si="1"/>
        <v>12806544.789999999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ca="1" si="4"/>
        <v>371499.62</v>
      </c>
      <c r="E39" s="18">
        <f t="shared" ca="1" si="4"/>
        <v>447909.11</v>
      </c>
      <c r="F39" s="18">
        <f t="shared" ca="1" si="4"/>
        <v>25561210.23</v>
      </c>
      <c r="G39" s="18">
        <f t="shared" ca="1" si="4"/>
        <v>4237898.12</v>
      </c>
      <c r="H39" s="18">
        <f t="shared" ca="1" si="4"/>
        <v>19154746.619999997</v>
      </c>
      <c r="I39" s="18">
        <f t="shared" ca="1" si="4"/>
        <v>1737211.23</v>
      </c>
      <c r="J39" s="18">
        <f t="shared" ca="1" si="4"/>
        <v>0</v>
      </c>
      <c r="K39" s="18">
        <f t="shared" ca="1" si="4"/>
        <v>0</v>
      </c>
      <c r="L39" s="18">
        <f t="shared" ca="1" si="4"/>
        <v>0</v>
      </c>
      <c r="M39" s="18">
        <f t="shared" ca="1" si="4"/>
        <v>145974.51999999999</v>
      </c>
      <c r="N39" s="18">
        <f t="shared" ca="1" si="5"/>
        <v>22875004.600000001</v>
      </c>
      <c r="O39" s="18">
        <f t="shared" ca="1" si="5"/>
        <v>0</v>
      </c>
      <c r="P39" s="18">
        <f t="shared" ca="1" si="5"/>
        <v>3995387.48</v>
      </c>
      <c r="Q39" s="18">
        <f t="shared" ca="1" si="5"/>
        <v>0</v>
      </c>
      <c r="R39" s="18">
        <f t="shared" ca="1" si="5"/>
        <v>0</v>
      </c>
      <c r="S39" s="18">
        <f t="shared" ca="1" si="5"/>
        <v>0</v>
      </c>
      <c r="T39" s="18">
        <f t="shared" ca="1" si="5"/>
        <v>113552.99</v>
      </c>
      <c r="U39" s="19">
        <f t="shared" ca="1" si="1"/>
        <v>78640394.520000011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4"/>
        <v>88679.76</v>
      </c>
      <c r="E40" s="18">
        <f t="shared" ca="1" si="4"/>
        <v>150630.82999999999</v>
      </c>
      <c r="F40" s="18">
        <f t="shared" ca="1" si="4"/>
        <v>387165.09</v>
      </c>
      <c r="G40" s="18">
        <f t="shared" ca="1" si="4"/>
        <v>0</v>
      </c>
      <c r="H40" s="18">
        <f t="shared" ca="1" si="4"/>
        <v>663291.11</v>
      </c>
      <c r="I40" s="18">
        <f t="shared" ca="1" si="4"/>
        <v>283634.87</v>
      </c>
      <c r="J40" s="18">
        <f t="shared" ca="1" si="4"/>
        <v>0</v>
      </c>
      <c r="K40" s="18">
        <f t="shared" ca="1" si="4"/>
        <v>0</v>
      </c>
      <c r="L40" s="18">
        <f t="shared" ca="1" si="4"/>
        <v>0</v>
      </c>
      <c r="M40" s="18">
        <f t="shared" ca="1" si="4"/>
        <v>0</v>
      </c>
      <c r="N40" s="18">
        <f t="shared" ca="1" si="5"/>
        <v>0</v>
      </c>
      <c r="O40" s="18">
        <f t="shared" ca="1" si="5"/>
        <v>0</v>
      </c>
      <c r="P40" s="18">
        <f t="shared" ca="1" si="5"/>
        <v>0</v>
      </c>
      <c r="Q40" s="18">
        <f t="shared" ca="1" si="5"/>
        <v>0</v>
      </c>
      <c r="R40" s="18">
        <f t="shared" ca="1" si="5"/>
        <v>0</v>
      </c>
      <c r="S40" s="18">
        <f t="shared" ca="1" si="5"/>
        <v>0</v>
      </c>
      <c r="T40" s="18">
        <f t="shared" ca="1" si="5"/>
        <v>0</v>
      </c>
      <c r="U40" s="19">
        <f t="shared" ca="1" si="1"/>
        <v>1573401.6600000001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4"/>
        <v>0</v>
      </c>
      <c r="E41" s="18">
        <f t="shared" ca="1" si="4"/>
        <v>0</v>
      </c>
      <c r="F41" s="18">
        <f t="shared" ca="1" si="4"/>
        <v>0</v>
      </c>
      <c r="G41" s="18">
        <f t="shared" ca="1" si="4"/>
        <v>0</v>
      </c>
      <c r="H41" s="18">
        <f t="shared" ca="1" si="4"/>
        <v>0</v>
      </c>
      <c r="I41" s="18">
        <f t="shared" ca="1" si="4"/>
        <v>0</v>
      </c>
      <c r="J41" s="18">
        <f t="shared" ca="1" si="4"/>
        <v>0</v>
      </c>
      <c r="K41" s="18">
        <f t="shared" ca="1" si="4"/>
        <v>0</v>
      </c>
      <c r="L41" s="18">
        <f t="shared" ca="1" si="4"/>
        <v>0</v>
      </c>
      <c r="M41" s="18">
        <f t="shared" ca="1" si="4"/>
        <v>0</v>
      </c>
      <c r="N41" s="18">
        <f t="shared" ca="1" si="5"/>
        <v>0</v>
      </c>
      <c r="O41" s="18">
        <f t="shared" ca="1" si="5"/>
        <v>0</v>
      </c>
      <c r="P41" s="18">
        <f t="shared" ca="1" si="5"/>
        <v>0</v>
      </c>
      <c r="Q41" s="18">
        <f t="shared" ca="1" si="5"/>
        <v>0</v>
      </c>
      <c r="R41" s="18">
        <f t="shared" ca="1" si="5"/>
        <v>0</v>
      </c>
      <c r="S41" s="18">
        <f t="shared" ca="1" si="5"/>
        <v>0</v>
      </c>
      <c r="T41" s="18">
        <f t="shared" ca="1" si="5"/>
        <v>0</v>
      </c>
      <c r="U41" s="19">
        <f t="shared" ca="1" si="1"/>
        <v>0</v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4"/>
        <v>691488.34000000043</v>
      </c>
      <c r="E42" s="18">
        <f t="shared" ca="1" si="4"/>
        <v>1571750.6099999731</v>
      </c>
      <c r="F42" s="18">
        <f t="shared" ca="1" si="4"/>
        <v>22576054.650000021</v>
      </c>
      <c r="G42" s="18">
        <f t="shared" ca="1" si="4"/>
        <v>0</v>
      </c>
      <c r="H42" s="18">
        <f t="shared" ca="1" si="4"/>
        <v>351757.08</v>
      </c>
      <c r="I42" s="18">
        <f t="shared" ca="1" si="4"/>
        <v>21783626.160000004</v>
      </c>
      <c r="J42" s="18">
        <f t="shared" ca="1" si="4"/>
        <v>100560.34000000001</v>
      </c>
      <c r="K42" s="18">
        <f t="shared" ca="1" si="4"/>
        <v>0</v>
      </c>
      <c r="L42" s="18">
        <f t="shared" ca="1" si="4"/>
        <v>0</v>
      </c>
      <c r="M42" s="18">
        <f t="shared" ca="1" si="4"/>
        <v>5190771.33</v>
      </c>
      <c r="N42" s="18">
        <f t="shared" ca="1" si="5"/>
        <v>358357344.24000043</v>
      </c>
      <c r="O42" s="18">
        <f t="shared" ca="1" si="5"/>
        <v>1365042.94</v>
      </c>
      <c r="P42" s="18">
        <f t="shared" ca="1" si="5"/>
        <v>43576825.659999996</v>
      </c>
      <c r="Q42" s="18">
        <f t="shared" ca="1" si="5"/>
        <v>0</v>
      </c>
      <c r="R42" s="18">
        <f t="shared" ca="1" si="5"/>
        <v>0</v>
      </c>
      <c r="S42" s="18">
        <f t="shared" ca="1" si="5"/>
        <v>454174.69</v>
      </c>
      <c r="T42" s="18">
        <f t="shared" ca="1" si="5"/>
        <v>6659993.6400000006</v>
      </c>
      <c r="U42" s="19">
        <f t="shared" ref="U42" ca="1" si="6">+SUM(D42:T42)</f>
        <v>462679389.68000036</v>
      </c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4"/>
        <v>716911.04000000039</v>
      </c>
      <c r="E43" s="18">
        <f t="shared" ca="1" si="4"/>
        <v>452914.91000000067</v>
      </c>
      <c r="F43" s="18">
        <f t="shared" ca="1" si="4"/>
        <v>199619.81000000041</v>
      </c>
      <c r="G43" s="18">
        <f t="shared" ca="1" si="4"/>
        <v>0</v>
      </c>
      <c r="H43" s="18">
        <f t="shared" ca="1" si="4"/>
        <v>0</v>
      </c>
      <c r="I43" s="18">
        <f t="shared" ca="1" si="4"/>
        <v>352449.55000000005</v>
      </c>
      <c r="J43" s="18">
        <f t="shared" ca="1" si="4"/>
        <v>0</v>
      </c>
      <c r="K43" s="18">
        <f t="shared" ca="1" si="4"/>
        <v>0</v>
      </c>
      <c r="L43" s="18">
        <f t="shared" ca="1" si="4"/>
        <v>0</v>
      </c>
      <c r="M43" s="18">
        <f t="shared" ca="1" si="4"/>
        <v>88446.5</v>
      </c>
      <c r="N43" s="18">
        <f t="shared" ca="1" si="5"/>
        <v>99625799.940000027</v>
      </c>
      <c r="O43" s="18">
        <f t="shared" ca="1" si="5"/>
        <v>0</v>
      </c>
      <c r="P43" s="18">
        <f t="shared" ca="1" si="5"/>
        <v>8171262.5599999921</v>
      </c>
      <c r="Q43" s="18">
        <f t="shared" ca="1" si="5"/>
        <v>0</v>
      </c>
      <c r="R43" s="18">
        <f t="shared" ca="1" si="5"/>
        <v>0</v>
      </c>
      <c r="S43" s="18">
        <f t="shared" ca="1" si="5"/>
        <v>0</v>
      </c>
      <c r="T43" s="18">
        <f t="shared" ca="1" si="5"/>
        <v>59804.54</v>
      </c>
      <c r="U43" s="19">
        <f t="shared" ref="U43:U60" ca="1" si="7">+SUM(D43:T43)</f>
        <v>109667208.85000002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4"/>
        <v>0</v>
      </c>
      <c r="E44" s="18">
        <f t="shared" ca="1" si="4"/>
        <v>0</v>
      </c>
      <c r="F44" s="18">
        <f t="shared" ca="1" si="4"/>
        <v>0</v>
      </c>
      <c r="G44" s="18">
        <f t="shared" ca="1" si="4"/>
        <v>0</v>
      </c>
      <c r="H44" s="18">
        <f t="shared" ca="1" si="4"/>
        <v>0</v>
      </c>
      <c r="I44" s="18">
        <f t="shared" ca="1" si="4"/>
        <v>0</v>
      </c>
      <c r="J44" s="18">
        <f t="shared" ca="1" si="4"/>
        <v>0</v>
      </c>
      <c r="K44" s="18">
        <f t="shared" ca="1" si="4"/>
        <v>0</v>
      </c>
      <c r="L44" s="18">
        <f t="shared" ca="1" si="4"/>
        <v>0</v>
      </c>
      <c r="M44" s="18">
        <f t="shared" ca="1" si="4"/>
        <v>0</v>
      </c>
      <c r="N44" s="18">
        <f t="shared" ca="1" si="5"/>
        <v>0</v>
      </c>
      <c r="O44" s="18">
        <f t="shared" ca="1" si="5"/>
        <v>0</v>
      </c>
      <c r="P44" s="18">
        <f t="shared" ca="1" si="5"/>
        <v>0</v>
      </c>
      <c r="Q44" s="18">
        <f t="shared" ca="1" si="5"/>
        <v>0</v>
      </c>
      <c r="R44" s="18">
        <f t="shared" ca="1" si="5"/>
        <v>0</v>
      </c>
      <c r="S44" s="18">
        <f t="shared" ca="1" si="5"/>
        <v>0</v>
      </c>
      <c r="T44" s="18">
        <f t="shared" ca="1" si="5"/>
        <v>0</v>
      </c>
      <c r="U44" s="19">
        <f t="shared" ca="1" si="7"/>
        <v>0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4"/>
        <v>35653.360000000001</v>
      </c>
      <c r="E45" s="18">
        <f t="shared" ca="1" si="4"/>
        <v>835559.96</v>
      </c>
      <c r="F45" s="18">
        <f t="shared" ca="1" si="4"/>
        <v>14274875.41</v>
      </c>
      <c r="G45" s="18">
        <f t="shared" ca="1" si="4"/>
        <v>1874.25</v>
      </c>
      <c r="H45" s="18">
        <f t="shared" ca="1" si="4"/>
        <v>19341935.390000001</v>
      </c>
      <c r="I45" s="18">
        <f t="shared" ca="1" si="4"/>
        <v>311484.61</v>
      </c>
      <c r="J45" s="18">
        <f t="shared" ca="1" si="4"/>
        <v>0</v>
      </c>
      <c r="K45" s="18">
        <f t="shared" ca="1" si="4"/>
        <v>0</v>
      </c>
      <c r="L45" s="18">
        <f t="shared" ca="1" si="4"/>
        <v>0</v>
      </c>
      <c r="M45" s="18">
        <f t="shared" ca="1" si="4"/>
        <v>0</v>
      </c>
      <c r="N45" s="18">
        <f t="shared" ca="1" si="5"/>
        <v>0</v>
      </c>
      <c r="O45" s="18">
        <f t="shared" ca="1" si="5"/>
        <v>0</v>
      </c>
      <c r="P45" s="18">
        <f t="shared" ca="1" si="5"/>
        <v>0</v>
      </c>
      <c r="Q45" s="18">
        <f t="shared" ca="1" si="5"/>
        <v>0</v>
      </c>
      <c r="R45" s="18">
        <f t="shared" ca="1" si="5"/>
        <v>0</v>
      </c>
      <c r="S45" s="18">
        <f t="shared" ca="1" si="5"/>
        <v>0</v>
      </c>
      <c r="T45" s="18">
        <f t="shared" ca="1" si="5"/>
        <v>0</v>
      </c>
      <c r="U45" s="19">
        <f t="shared" ca="1" si="7"/>
        <v>34801382.980000004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4"/>
        <v>2645.46</v>
      </c>
      <c r="E46" s="18">
        <f t="shared" ca="1" si="4"/>
        <v>68.760000000000005</v>
      </c>
      <c r="F46" s="18">
        <f t="shared" ca="1" si="4"/>
        <v>171367.72</v>
      </c>
      <c r="G46" s="18">
        <f t="shared" ca="1" si="4"/>
        <v>0</v>
      </c>
      <c r="H46" s="18">
        <f t="shared" ca="1" si="4"/>
        <v>388762.7</v>
      </c>
      <c r="I46" s="18">
        <f t="shared" ca="1" si="4"/>
        <v>3026.7400000000002</v>
      </c>
      <c r="J46" s="18">
        <f t="shared" ca="1" si="4"/>
        <v>0</v>
      </c>
      <c r="K46" s="18">
        <f t="shared" ca="1" si="4"/>
        <v>0</v>
      </c>
      <c r="L46" s="18">
        <f t="shared" ca="1" si="4"/>
        <v>0</v>
      </c>
      <c r="M46" s="18">
        <f t="shared" ca="1" si="4"/>
        <v>0</v>
      </c>
      <c r="N46" s="18">
        <f t="shared" ca="1" si="5"/>
        <v>0</v>
      </c>
      <c r="O46" s="18">
        <f t="shared" ca="1" si="5"/>
        <v>0</v>
      </c>
      <c r="P46" s="18">
        <f t="shared" ca="1" si="5"/>
        <v>0</v>
      </c>
      <c r="Q46" s="18">
        <f t="shared" ca="1" si="5"/>
        <v>0</v>
      </c>
      <c r="R46" s="18">
        <f t="shared" ca="1" si="5"/>
        <v>0</v>
      </c>
      <c r="S46" s="18">
        <f t="shared" ca="1" si="5"/>
        <v>0</v>
      </c>
      <c r="T46" s="18">
        <f t="shared" ca="1" si="5"/>
        <v>0</v>
      </c>
      <c r="U46" s="19">
        <f t="shared" ca="1" si="7"/>
        <v>565871.38</v>
      </c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4"/>
        <v>40127.020000000004</v>
      </c>
      <c r="E47" s="18">
        <f t="shared" ca="1" si="4"/>
        <v>641332.61</v>
      </c>
      <c r="F47" s="18">
        <f t="shared" ca="1" si="4"/>
        <v>3715.9700000000003</v>
      </c>
      <c r="G47" s="18">
        <f t="shared" ca="1" si="4"/>
        <v>0</v>
      </c>
      <c r="H47" s="18">
        <f t="shared" ca="1" si="4"/>
        <v>0</v>
      </c>
      <c r="I47" s="18">
        <f t="shared" ca="1" si="4"/>
        <v>-20.290000000000191</v>
      </c>
      <c r="J47" s="18">
        <f t="shared" ca="1" si="4"/>
        <v>0</v>
      </c>
      <c r="K47" s="18">
        <f t="shared" ca="1" si="4"/>
        <v>0</v>
      </c>
      <c r="L47" s="18">
        <f t="shared" ca="1" si="4"/>
        <v>0</v>
      </c>
      <c r="M47" s="18">
        <f t="shared" ca="1" si="4"/>
        <v>0</v>
      </c>
      <c r="N47" s="18">
        <f t="shared" ca="1" si="5"/>
        <v>0</v>
      </c>
      <c r="O47" s="18">
        <f t="shared" ca="1" si="5"/>
        <v>0</v>
      </c>
      <c r="P47" s="18">
        <f t="shared" ca="1" si="5"/>
        <v>0</v>
      </c>
      <c r="Q47" s="18">
        <f t="shared" ca="1" si="5"/>
        <v>0</v>
      </c>
      <c r="R47" s="18">
        <f t="shared" ca="1" si="5"/>
        <v>0</v>
      </c>
      <c r="S47" s="18">
        <f t="shared" ca="1" si="5"/>
        <v>0</v>
      </c>
      <c r="T47" s="18">
        <f t="shared" ca="1" si="5"/>
        <v>0</v>
      </c>
      <c r="U47" s="19">
        <f t="shared" ca="1" si="7"/>
        <v>685155.30999999994</v>
      </c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4"/>
        <v>0</v>
      </c>
      <c r="E48" s="18">
        <f t="shared" ca="1" si="4"/>
        <v>0</v>
      </c>
      <c r="F48" s="18">
        <f t="shared" ca="1" si="4"/>
        <v>0</v>
      </c>
      <c r="G48" s="18">
        <f t="shared" ca="1" si="4"/>
        <v>0</v>
      </c>
      <c r="H48" s="18">
        <f t="shared" ca="1" si="4"/>
        <v>0</v>
      </c>
      <c r="I48" s="18">
        <f t="shared" ca="1" si="4"/>
        <v>0</v>
      </c>
      <c r="J48" s="18">
        <f t="shared" ca="1" si="4"/>
        <v>0</v>
      </c>
      <c r="K48" s="18">
        <f t="shared" ca="1" si="4"/>
        <v>0</v>
      </c>
      <c r="L48" s="18">
        <f t="shared" ca="1" si="4"/>
        <v>0</v>
      </c>
      <c r="M48" s="18">
        <f t="shared" ca="1" si="4"/>
        <v>0</v>
      </c>
      <c r="N48" s="18">
        <f t="shared" ca="1" si="5"/>
        <v>0</v>
      </c>
      <c r="O48" s="18">
        <f t="shared" ca="1" si="5"/>
        <v>0</v>
      </c>
      <c r="P48" s="18">
        <f t="shared" ca="1" si="5"/>
        <v>0</v>
      </c>
      <c r="Q48" s="18">
        <f t="shared" ca="1" si="5"/>
        <v>0</v>
      </c>
      <c r="R48" s="18">
        <f t="shared" ca="1" si="5"/>
        <v>0</v>
      </c>
      <c r="S48" s="18">
        <f t="shared" ca="1" si="5"/>
        <v>0</v>
      </c>
      <c r="T48" s="18">
        <f t="shared" ca="1" si="5"/>
        <v>0</v>
      </c>
      <c r="U48" s="19">
        <f t="shared" ca="1" si="7"/>
        <v>0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4"/>
        <v>347552.91</v>
      </c>
      <c r="E49" s="18">
        <f t="shared" ca="1" si="4"/>
        <v>556798.48</v>
      </c>
      <c r="F49" s="18">
        <f t="shared" ca="1" si="4"/>
        <v>1483455.02</v>
      </c>
      <c r="G49" s="18">
        <f t="shared" ca="1" si="4"/>
        <v>0</v>
      </c>
      <c r="H49" s="18">
        <f t="shared" ca="1" si="4"/>
        <v>18782027.859999999</v>
      </c>
      <c r="I49" s="18">
        <f t="shared" ca="1" si="4"/>
        <v>2713825.02</v>
      </c>
      <c r="J49" s="18">
        <f t="shared" ca="1" si="4"/>
        <v>4730.95</v>
      </c>
      <c r="K49" s="18">
        <f t="shared" ca="1" si="4"/>
        <v>0</v>
      </c>
      <c r="L49" s="18">
        <f t="shared" ca="1" si="4"/>
        <v>0</v>
      </c>
      <c r="M49" s="18">
        <f t="shared" ca="1" si="4"/>
        <v>447640.48</v>
      </c>
      <c r="N49" s="18">
        <f t="shared" ca="1" si="5"/>
        <v>78923894.189999998</v>
      </c>
      <c r="O49" s="18">
        <f t="shared" ca="1" si="5"/>
        <v>0</v>
      </c>
      <c r="P49" s="18">
        <f t="shared" ca="1" si="5"/>
        <v>4693869.29</v>
      </c>
      <c r="Q49" s="18">
        <f t="shared" ca="1" si="5"/>
        <v>0</v>
      </c>
      <c r="R49" s="18">
        <f t="shared" ca="1" si="5"/>
        <v>0</v>
      </c>
      <c r="S49" s="18">
        <f t="shared" ca="1" si="5"/>
        <v>972431</v>
      </c>
      <c r="T49" s="18">
        <f t="shared" ca="1" si="5"/>
        <v>356205.05</v>
      </c>
      <c r="U49" s="19">
        <f t="shared" ca="1" si="7"/>
        <v>109282430.25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4"/>
        <v>188005.83000000051</v>
      </c>
      <c r="E50" s="18">
        <f t="shared" ca="1" si="4"/>
        <v>548683.16000000155</v>
      </c>
      <c r="F50" s="18">
        <f t="shared" ca="1" si="4"/>
        <v>0</v>
      </c>
      <c r="G50" s="18">
        <f t="shared" ca="1" si="4"/>
        <v>0</v>
      </c>
      <c r="H50" s="18">
        <f t="shared" ca="1" si="4"/>
        <v>0</v>
      </c>
      <c r="I50" s="18">
        <f t="shared" ca="1" si="4"/>
        <v>-20460.859999999993</v>
      </c>
      <c r="J50" s="18">
        <f t="shared" ca="1" si="4"/>
        <v>0</v>
      </c>
      <c r="K50" s="18">
        <f t="shared" ca="1" si="4"/>
        <v>0</v>
      </c>
      <c r="L50" s="18">
        <f t="shared" ca="1" si="4"/>
        <v>0</v>
      </c>
      <c r="M50" s="18">
        <f t="shared" ca="1" si="4"/>
        <v>0</v>
      </c>
      <c r="N50" s="18">
        <f t="shared" ca="1" si="5"/>
        <v>0</v>
      </c>
      <c r="O50" s="18">
        <f t="shared" ca="1" si="5"/>
        <v>0</v>
      </c>
      <c r="P50" s="18">
        <f t="shared" ca="1" si="5"/>
        <v>0</v>
      </c>
      <c r="Q50" s="18">
        <f t="shared" ca="1" si="5"/>
        <v>0</v>
      </c>
      <c r="R50" s="18">
        <f t="shared" ca="1" si="5"/>
        <v>0</v>
      </c>
      <c r="S50" s="18">
        <f t="shared" ca="1" si="5"/>
        <v>0</v>
      </c>
      <c r="T50" s="18">
        <f t="shared" ca="1" si="5"/>
        <v>0</v>
      </c>
      <c r="U50" s="19">
        <f t="shared" ca="1" si="7"/>
        <v>716228.1300000021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4"/>
        <v>273100.31</v>
      </c>
      <c r="E51" s="18">
        <f t="shared" ca="1" si="4"/>
        <v>962934.82</v>
      </c>
      <c r="F51" s="18">
        <f t="shared" ca="1" si="4"/>
        <v>18353516.969999999</v>
      </c>
      <c r="G51" s="18">
        <f t="shared" ca="1" si="4"/>
        <v>0</v>
      </c>
      <c r="H51" s="18">
        <f t="shared" ca="1" si="4"/>
        <v>280592.18</v>
      </c>
      <c r="I51" s="18">
        <f t="shared" ca="1" si="4"/>
        <v>1685381.49</v>
      </c>
      <c r="J51" s="18">
        <f t="shared" ca="1" si="4"/>
        <v>0</v>
      </c>
      <c r="K51" s="18">
        <f t="shared" ca="1" si="4"/>
        <v>0</v>
      </c>
      <c r="L51" s="18">
        <f t="shared" ca="1" si="4"/>
        <v>0</v>
      </c>
      <c r="M51" s="18">
        <f t="shared" ca="1" si="4"/>
        <v>0</v>
      </c>
      <c r="N51" s="18">
        <f t="shared" ca="1" si="5"/>
        <v>0</v>
      </c>
      <c r="O51" s="18">
        <f t="shared" ca="1" si="5"/>
        <v>0</v>
      </c>
      <c r="P51" s="18">
        <f t="shared" ca="1" si="5"/>
        <v>0</v>
      </c>
      <c r="Q51" s="18">
        <f t="shared" ca="1" si="5"/>
        <v>0</v>
      </c>
      <c r="R51" s="18">
        <f t="shared" ca="1" si="5"/>
        <v>0</v>
      </c>
      <c r="S51" s="18">
        <f t="shared" ca="1" si="5"/>
        <v>0</v>
      </c>
      <c r="T51" s="18">
        <f t="shared" ca="1" si="5"/>
        <v>0</v>
      </c>
      <c r="U51" s="19">
        <f t="shared" ca="1" si="7"/>
        <v>21555525.769999996</v>
      </c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4"/>
        <v>12738347.58</v>
      </c>
      <c r="E52" s="18">
        <f t="shared" ca="1" si="4"/>
        <v>364653.95</v>
      </c>
      <c r="F52" s="18">
        <f t="shared" ca="1" si="4"/>
        <v>14760.87</v>
      </c>
      <c r="G52" s="18">
        <f t="shared" ca="1" si="4"/>
        <v>0</v>
      </c>
      <c r="H52" s="18">
        <f t="shared" ca="1" si="4"/>
        <v>5568.44</v>
      </c>
      <c r="I52" s="18">
        <f t="shared" ca="1" si="4"/>
        <v>76836533</v>
      </c>
      <c r="J52" s="18">
        <f t="shared" ca="1" si="4"/>
        <v>0</v>
      </c>
      <c r="K52" s="18">
        <f t="shared" ca="1" si="4"/>
        <v>0</v>
      </c>
      <c r="L52" s="18">
        <f t="shared" ca="1" si="4"/>
        <v>0</v>
      </c>
      <c r="M52" s="18">
        <f t="shared" ca="1" si="4"/>
        <v>0</v>
      </c>
      <c r="N52" s="18">
        <f t="shared" ca="1" si="5"/>
        <v>0</v>
      </c>
      <c r="O52" s="18">
        <f t="shared" ca="1" si="5"/>
        <v>0</v>
      </c>
      <c r="P52" s="18">
        <f t="shared" ca="1" si="5"/>
        <v>0</v>
      </c>
      <c r="Q52" s="18">
        <f t="shared" ca="1" si="5"/>
        <v>53479.53</v>
      </c>
      <c r="R52" s="18">
        <f t="shared" ca="1" si="5"/>
        <v>0</v>
      </c>
      <c r="S52" s="18">
        <f t="shared" ca="1" si="5"/>
        <v>0</v>
      </c>
      <c r="T52" s="18">
        <f t="shared" ca="1" si="5"/>
        <v>0</v>
      </c>
      <c r="U52" s="19">
        <f t="shared" ref="U52" ca="1" si="8">+SUM(D52:T52)</f>
        <v>90013343.370000005</v>
      </c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4"/>
        <v>0</v>
      </c>
      <c r="E53" s="18">
        <f t="shared" ca="1" si="4"/>
        <v>0</v>
      </c>
      <c r="F53" s="18">
        <f t="shared" ca="1" si="4"/>
        <v>0</v>
      </c>
      <c r="G53" s="18">
        <f t="shared" ca="1" si="4"/>
        <v>0</v>
      </c>
      <c r="H53" s="18">
        <f t="shared" ca="1" si="4"/>
        <v>0</v>
      </c>
      <c r="I53" s="18">
        <f t="shared" ca="1" si="4"/>
        <v>86703284.479999989</v>
      </c>
      <c r="J53" s="18">
        <f t="shared" ca="1" si="4"/>
        <v>0</v>
      </c>
      <c r="K53" s="18">
        <f t="shared" ca="1" si="4"/>
        <v>0</v>
      </c>
      <c r="L53" s="18">
        <f t="shared" ca="1" si="4"/>
        <v>0</v>
      </c>
      <c r="M53" s="18">
        <f t="shared" ca="1" si="4"/>
        <v>0</v>
      </c>
      <c r="N53" s="18">
        <f t="shared" ca="1" si="5"/>
        <v>0</v>
      </c>
      <c r="O53" s="18">
        <f t="shared" ca="1" si="5"/>
        <v>0</v>
      </c>
      <c r="P53" s="18">
        <f t="shared" ca="1" si="5"/>
        <v>0</v>
      </c>
      <c r="Q53" s="18">
        <f t="shared" ca="1" si="5"/>
        <v>0</v>
      </c>
      <c r="R53" s="18">
        <f t="shared" ca="1" si="5"/>
        <v>0</v>
      </c>
      <c r="S53" s="18">
        <f t="shared" ca="1" si="5"/>
        <v>0</v>
      </c>
      <c r="T53" s="18">
        <f t="shared" ca="1" si="5"/>
        <v>0</v>
      </c>
      <c r="U53" s="19">
        <f t="shared" ref="U53:U55" ca="1" si="9">+SUM(D53:T53)</f>
        <v>86703284.479999989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ref="D54:S69" ca="1" si="10">IFERROR(IF($C$2="Yurtiçi",INDIRECT("'"&amp;$B$2&amp;"'!"&amp;ADDRESS(MATCH($B54,INDIRECT("'"&amp;$B$2&amp;"'!$B$1:$B$1095"),0),MATCH(D$5,INDIRECT("'"&amp;$B$2&amp;"'!5:5"),0))),IF($C$2="Yurtdışı",INDIRECT("'"&amp;$B$2&amp;"'!"&amp;ADDRESS(MATCH($B54,INDIRECT("'"&amp;$B$2&amp;"'!$B$1:$B$1095"),0),MATCH(D$5,INDIRECT("'"&amp;$B$2&amp;"'!5:5"),0)+1)),INDIRECT("'"&amp;$B$2&amp;"'!"&amp;ADDRESS(MATCH($B54,INDIRECT("'"&amp;$B$2&amp;"'!$B$1:$B$1095"),0),MATCH(D$5,INDIRECT("'"&amp;$B$2&amp;"'!5:5"),0)))+INDIRECT("'"&amp;$B$2&amp;"'!"&amp;ADDRESS(MATCH($B54,INDIRECT("'"&amp;$B$2&amp;"'!$B$1:$B$1095"),0),MATCH(D$5,INDIRECT("'"&amp;$B$2&amp;"'!5:5"),0)+1)))),0)</f>
        <v>0</v>
      </c>
      <c r="E54" s="18">
        <f t="shared" ca="1" si="10"/>
        <v>0</v>
      </c>
      <c r="F54" s="18">
        <f t="shared" ca="1" si="10"/>
        <v>0</v>
      </c>
      <c r="G54" s="18">
        <f t="shared" ca="1" si="10"/>
        <v>0</v>
      </c>
      <c r="H54" s="18">
        <f t="shared" ca="1" si="10"/>
        <v>0</v>
      </c>
      <c r="I54" s="18">
        <f t="shared" ca="1" si="10"/>
        <v>0</v>
      </c>
      <c r="J54" s="18">
        <f t="shared" ca="1" si="10"/>
        <v>0</v>
      </c>
      <c r="K54" s="18">
        <f t="shared" ca="1" si="10"/>
        <v>0</v>
      </c>
      <c r="L54" s="18">
        <f t="shared" ca="1" si="10"/>
        <v>0</v>
      </c>
      <c r="M54" s="18">
        <f t="shared" ca="1" si="10"/>
        <v>0</v>
      </c>
      <c r="N54" s="18">
        <f t="shared" ca="1" si="10"/>
        <v>0</v>
      </c>
      <c r="O54" s="18">
        <f t="shared" ca="1" si="10"/>
        <v>0</v>
      </c>
      <c r="P54" s="18">
        <f t="shared" ca="1" si="10"/>
        <v>0</v>
      </c>
      <c r="Q54" s="18">
        <f t="shared" ca="1" si="10"/>
        <v>0</v>
      </c>
      <c r="R54" s="18">
        <f t="shared" ca="1" si="10"/>
        <v>0</v>
      </c>
      <c r="S54" s="18">
        <f t="shared" ca="1" si="10"/>
        <v>0</v>
      </c>
      <c r="T54" s="18">
        <f t="shared" ref="N54:T69" ca="1" si="11">IFERROR(IF($C$2="Yurtiçi",INDIRECT("'"&amp;$B$2&amp;"'!"&amp;ADDRESS(MATCH($B54,INDIRECT("'"&amp;$B$2&amp;"'!$B$1:$B$1095"),0),MATCH(T$5,INDIRECT("'"&amp;$B$2&amp;"'!5:5"),0))),IF($C$2="Yurtdışı",INDIRECT("'"&amp;$B$2&amp;"'!"&amp;ADDRESS(MATCH($B54,INDIRECT("'"&amp;$B$2&amp;"'!$B$1:$B$1095"),0),MATCH(T$5,INDIRECT("'"&amp;$B$2&amp;"'!5:5"),0)+1)),INDIRECT("'"&amp;$B$2&amp;"'!"&amp;ADDRESS(MATCH($B54,INDIRECT("'"&amp;$B$2&amp;"'!$B$1:$B$1095"),0),MATCH(T$5,INDIRECT("'"&amp;$B$2&amp;"'!5:5"),0)))+INDIRECT("'"&amp;$B$2&amp;"'!"&amp;ADDRESS(MATCH($B54,INDIRECT("'"&amp;$B$2&amp;"'!$B$1:$B$1095"),0),MATCH(T$5,INDIRECT("'"&amp;$B$2&amp;"'!5:5"),0)+1)))),0)</f>
        <v>0</v>
      </c>
      <c r="U54" s="19">
        <f t="shared" ca="1" si="9"/>
        <v>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ca="1" si="10"/>
        <v>0</v>
      </c>
      <c r="E55" s="18">
        <f t="shared" ca="1" si="10"/>
        <v>0</v>
      </c>
      <c r="F55" s="18">
        <f t="shared" ca="1" si="10"/>
        <v>0</v>
      </c>
      <c r="G55" s="18">
        <f t="shared" ca="1" si="10"/>
        <v>0</v>
      </c>
      <c r="H55" s="18">
        <f t="shared" ca="1" si="10"/>
        <v>0</v>
      </c>
      <c r="I55" s="18">
        <f t="shared" ca="1" si="10"/>
        <v>0</v>
      </c>
      <c r="J55" s="18">
        <f t="shared" ca="1" si="10"/>
        <v>0</v>
      </c>
      <c r="K55" s="18">
        <f t="shared" ca="1" si="10"/>
        <v>0</v>
      </c>
      <c r="L55" s="18">
        <f t="shared" ca="1" si="10"/>
        <v>0</v>
      </c>
      <c r="M55" s="18">
        <f t="shared" ca="1" si="10"/>
        <v>0</v>
      </c>
      <c r="N55" s="18">
        <f t="shared" ca="1" si="11"/>
        <v>0</v>
      </c>
      <c r="O55" s="18">
        <f t="shared" ca="1" si="11"/>
        <v>0</v>
      </c>
      <c r="P55" s="18">
        <f t="shared" ca="1" si="11"/>
        <v>0</v>
      </c>
      <c r="Q55" s="18">
        <f t="shared" ca="1" si="11"/>
        <v>0</v>
      </c>
      <c r="R55" s="18">
        <f t="shared" ca="1" si="11"/>
        <v>0</v>
      </c>
      <c r="S55" s="18">
        <f t="shared" ca="1" si="11"/>
        <v>0</v>
      </c>
      <c r="T55" s="18">
        <f t="shared" ca="1" si="11"/>
        <v>0</v>
      </c>
      <c r="U55" s="19">
        <f t="shared" ca="1" si="9"/>
        <v>0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10"/>
        <v>0</v>
      </c>
      <c r="E56" s="18">
        <f t="shared" ca="1" si="10"/>
        <v>0</v>
      </c>
      <c r="F56" s="18">
        <f t="shared" ca="1" si="10"/>
        <v>0</v>
      </c>
      <c r="G56" s="18">
        <f t="shared" ca="1" si="10"/>
        <v>0</v>
      </c>
      <c r="H56" s="18">
        <f t="shared" ca="1" si="10"/>
        <v>0</v>
      </c>
      <c r="I56" s="18">
        <f t="shared" ca="1" si="10"/>
        <v>0</v>
      </c>
      <c r="J56" s="18">
        <f t="shared" ca="1" si="10"/>
        <v>0</v>
      </c>
      <c r="K56" s="18">
        <f t="shared" ca="1" si="10"/>
        <v>0</v>
      </c>
      <c r="L56" s="18">
        <f t="shared" ca="1" si="10"/>
        <v>0</v>
      </c>
      <c r="M56" s="18">
        <f t="shared" ca="1" si="10"/>
        <v>0</v>
      </c>
      <c r="N56" s="18">
        <f t="shared" ca="1" si="11"/>
        <v>0</v>
      </c>
      <c r="O56" s="18">
        <f t="shared" ca="1" si="11"/>
        <v>0</v>
      </c>
      <c r="P56" s="18">
        <f t="shared" ca="1" si="11"/>
        <v>0</v>
      </c>
      <c r="Q56" s="18">
        <f t="shared" ca="1" si="11"/>
        <v>0</v>
      </c>
      <c r="R56" s="18">
        <f t="shared" ca="1" si="11"/>
        <v>0</v>
      </c>
      <c r="S56" s="18">
        <f t="shared" ca="1" si="11"/>
        <v>0</v>
      </c>
      <c r="T56" s="18">
        <f t="shared" ca="1" si="11"/>
        <v>0</v>
      </c>
      <c r="U56" s="19">
        <f t="shared" ca="1" si="7"/>
        <v>0</v>
      </c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10"/>
        <v>0</v>
      </c>
      <c r="E57" s="18">
        <f t="shared" ca="1" si="10"/>
        <v>0</v>
      </c>
      <c r="F57" s="18">
        <f t="shared" ca="1" si="10"/>
        <v>0</v>
      </c>
      <c r="G57" s="18">
        <f t="shared" ca="1" si="10"/>
        <v>0</v>
      </c>
      <c r="H57" s="18">
        <f t="shared" ca="1" si="10"/>
        <v>0</v>
      </c>
      <c r="I57" s="18">
        <f t="shared" ca="1" si="10"/>
        <v>0</v>
      </c>
      <c r="J57" s="18">
        <f t="shared" ca="1" si="10"/>
        <v>0</v>
      </c>
      <c r="K57" s="18">
        <f t="shared" ca="1" si="10"/>
        <v>0</v>
      </c>
      <c r="L57" s="18">
        <f t="shared" ca="1" si="10"/>
        <v>0</v>
      </c>
      <c r="M57" s="18">
        <f t="shared" ca="1" si="10"/>
        <v>0</v>
      </c>
      <c r="N57" s="18">
        <f t="shared" ca="1" si="11"/>
        <v>0</v>
      </c>
      <c r="O57" s="18">
        <f t="shared" ca="1" si="11"/>
        <v>0</v>
      </c>
      <c r="P57" s="18">
        <f t="shared" ca="1" si="11"/>
        <v>0</v>
      </c>
      <c r="Q57" s="18">
        <f t="shared" ca="1" si="11"/>
        <v>0</v>
      </c>
      <c r="R57" s="18">
        <f t="shared" ca="1" si="11"/>
        <v>0</v>
      </c>
      <c r="S57" s="18">
        <f t="shared" ca="1" si="11"/>
        <v>0</v>
      </c>
      <c r="T57" s="18">
        <f t="shared" ca="1" si="11"/>
        <v>0</v>
      </c>
      <c r="U57" s="19">
        <f t="shared" ca="1" si="7"/>
        <v>0</v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10"/>
        <v>0</v>
      </c>
      <c r="E58" s="18">
        <f t="shared" ca="1" si="10"/>
        <v>0</v>
      </c>
      <c r="F58" s="18">
        <f t="shared" ca="1" si="10"/>
        <v>0</v>
      </c>
      <c r="G58" s="18">
        <f t="shared" ca="1" si="10"/>
        <v>0</v>
      </c>
      <c r="H58" s="18">
        <f t="shared" ca="1" si="10"/>
        <v>0</v>
      </c>
      <c r="I58" s="18">
        <f t="shared" ca="1" si="10"/>
        <v>0</v>
      </c>
      <c r="J58" s="18">
        <f t="shared" ca="1" si="10"/>
        <v>0</v>
      </c>
      <c r="K58" s="18">
        <f t="shared" ca="1" si="10"/>
        <v>0</v>
      </c>
      <c r="L58" s="18">
        <f t="shared" ca="1" si="10"/>
        <v>0</v>
      </c>
      <c r="M58" s="18">
        <f t="shared" ca="1" si="10"/>
        <v>0</v>
      </c>
      <c r="N58" s="18">
        <f t="shared" ca="1" si="11"/>
        <v>0</v>
      </c>
      <c r="O58" s="18">
        <f t="shared" ca="1" si="11"/>
        <v>0</v>
      </c>
      <c r="P58" s="18">
        <f t="shared" ca="1" si="11"/>
        <v>0</v>
      </c>
      <c r="Q58" s="18">
        <f t="shared" ca="1" si="11"/>
        <v>0</v>
      </c>
      <c r="R58" s="18">
        <f t="shared" ca="1" si="11"/>
        <v>0</v>
      </c>
      <c r="S58" s="18">
        <f t="shared" ca="1" si="11"/>
        <v>0</v>
      </c>
      <c r="T58" s="18">
        <f t="shared" ca="1" si="11"/>
        <v>0</v>
      </c>
      <c r="U58" s="19">
        <f t="shared" ca="1" si="7"/>
        <v>0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10"/>
        <v>0</v>
      </c>
      <c r="E59" s="18">
        <f t="shared" ca="1" si="10"/>
        <v>0</v>
      </c>
      <c r="F59" s="18">
        <f t="shared" ca="1" si="10"/>
        <v>0</v>
      </c>
      <c r="G59" s="18">
        <f t="shared" ca="1" si="10"/>
        <v>0</v>
      </c>
      <c r="H59" s="18">
        <f t="shared" ca="1" si="10"/>
        <v>0</v>
      </c>
      <c r="I59" s="18">
        <f t="shared" ca="1" si="10"/>
        <v>0</v>
      </c>
      <c r="J59" s="18">
        <f t="shared" ca="1" si="10"/>
        <v>0</v>
      </c>
      <c r="K59" s="18">
        <f t="shared" ca="1" si="10"/>
        <v>0</v>
      </c>
      <c r="L59" s="18">
        <f t="shared" ca="1" si="10"/>
        <v>0</v>
      </c>
      <c r="M59" s="18">
        <f t="shared" ca="1" si="10"/>
        <v>0</v>
      </c>
      <c r="N59" s="18">
        <f t="shared" ca="1" si="11"/>
        <v>0</v>
      </c>
      <c r="O59" s="18">
        <f t="shared" ca="1" si="11"/>
        <v>0</v>
      </c>
      <c r="P59" s="18">
        <f t="shared" ca="1" si="11"/>
        <v>0</v>
      </c>
      <c r="Q59" s="18">
        <f t="shared" ca="1" si="11"/>
        <v>0</v>
      </c>
      <c r="R59" s="18">
        <f t="shared" ca="1" si="11"/>
        <v>0</v>
      </c>
      <c r="S59" s="18">
        <f t="shared" ca="1" si="11"/>
        <v>0</v>
      </c>
      <c r="T59" s="18">
        <f t="shared" ca="1" si="11"/>
        <v>0</v>
      </c>
      <c r="U59" s="19">
        <f t="shared" ca="1" si="7"/>
        <v>0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10"/>
        <v>0</v>
      </c>
      <c r="E60" s="18">
        <f t="shared" ca="1" si="10"/>
        <v>0</v>
      </c>
      <c r="F60" s="18">
        <f t="shared" ca="1" si="10"/>
        <v>0</v>
      </c>
      <c r="G60" s="18">
        <f t="shared" ca="1" si="10"/>
        <v>0</v>
      </c>
      <c r="H60" s="18">
        <f t="shared" ca="1" si="10"/>
        <v>0</v>
      </c>
      <c r="I60" s="18">
        <f t="shared" ca="1" si="10"/>
        <v>0</v>
      </c>
      <c r="J60" s="18">
        <f t="shared" ca="1" si="10"/>
        <v>0</v>
      </c>
      <c r="K60" s="18">
        <f t="shared" ca="1" si="10"/>
        <v>0</v>
      </c>
      <c r="L60" s="18">
        <f t="shared" ca="1" si="10"/>
        <v>0</v>
      </c>
      <c r="M60" s="18">
        <f t="shared" ca="1" si="10"/>
        <v>0</v>
      </c>
      <c r="N60" s="18">
        <f t="shared" ca="1" si="11"/>
        <v>0</v>
      </c>
      <c r="O60" s="18">
        <f t="shared" ca="1" si="11"/>
        <v>0</v>
      </c>
      <c r="P60" s="18">
        <f t="shared" ca="1" si="11"/>
        <v>0</v>
      </c>
      <c r="Q60" s="18">
        <f t="shared" ca="1" si="11"/>
        <v>0</v>
      </c>
      <c r="R60" s="18">
        <f t="shared" ca="1" si="11"/>
        <v>0</v>
      </c>
      <c r="S60" s="18">
        <f t="shared" ca="1" si="11"/>
        <v>0</v>
      </c>
      <c r="T60" s="18">
        <f t="shared" ca="1" si="11"/>
        <v>0</v>
      </c>
      <c r="U60" s="19">
        <f t="shared" ca="1" si="7"/>
        <v>0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10"/>
        <v>0</v>
      </c>
      <c r="E61" s="18">
        <f t="shared" ca="1" si="10"/>
        <v>0</v>
      </c>
      <c r="F61" s="18">
        <f t="shared" ca="1" si="10"/>
        <v>0</v>
      </c>
      <c r="G61" s="18">
        <f t="shared" ca="1" si="10"/>
        <v>0</v>
      </c>
      <c r="H61" s="18">
        <f t="shared" ca="1" si="10"/>
        <v>0</v>
      </c>
      <c r="I61" s="18">
        <f t="shared" ca="1" si="10"/>
        <v>0</v>
      </c>
      <c r="J61" s="18">
        <f t="shared" ca="1" si="10"/>
        <v>0</v>
      </c>
      <c r="K61" s="18">
        <f t="shared" ca="1" si="10"/>
        <v>0</v>
      </c>
      <c r="L61" s="18">
        <f t="shared" ca="1" si="10"/>
        <v>0</v>
      </c>
      <c r="M61" s="18">
        <f t="shared" ca="1" si="10"/>
        <v>0</v>
      </c>
      <c r="N61" s="18">
        <f t="shared" ca="1" si="11"/>
        <v>0</v>
      </c>
      <c r="O61" s="18">
        <f t="shared" ca="1" si="11"/>
        <v>0</v>
      </c>
      <c r="P61" s="18">
        <f t="shared" ca="1" si="11"/>
        <v>0</v>
      </c>
      <c r="Q61" s="18">
        <f t="shared" ca="1" si="11"/>
        <v>0</v>
      </c>
      <c r="R61" s="18">
        <f t="shared" ca="1" si="11"/>
        <v>0</v>
      </c>
      <c r="S61" s="18">
        <f t="shared" ca="1" si="11"/>
        <v>0</v>
      </c>
      <c r="T61" s="18">
        <f t="shared" ca="1" si="11"/>
        <v>0</v>
      </c>
      <c r="U61" s="19">
        <f t="shared" ref="U61" ca="1" si="12">+SUM(D61:T61)</f>
        <v>0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10"/>
        <v>0</v>
      </c>
      <c r="E62" s="18">
        <f t="shared" ca="1" si="10"/>
        <v>0</v>
      </c>
      <c r="F62" s="18">
        <f t="shared" ca="1" si="10"/>
        <v>0</v>
      </c>
      <c r="G62" s="18">
        <f t="shared" ca="1" si="10"/>
        <v>0</v>
      </c>
      <c r="H62" s="18">
        <f t="shared" ca="1" si="10"/>
        <v>0</v>
      </c>
      <c r="I62" s="18">
        <f t="shared" ca="1" si="10"/>
        <v>0</v>
      </c>
      <c r="J62" s="18">
        <f t="shared" ca="1" si="10"/>
        <v>0</v>
      </c>
      <c r="K62" s="18">
        <f t="shared" ca="1" si="10"/>
        <v>0</v>
      </c>
      <c r="L62" s="18">
        <f t="shared" ca="1" si="10"/>
        <v>0</v>
      </c>
      <c r="M62" s="18">
        <f t="shared" ca="1" si="10"/>
        <v>0</v>
      </c>
      <c r="N62" s="18">
        <f t="shared" ca="1" si="11"/>
        <v>0</v>
      </c>
      <c r="O62" s="18">
        <f t="shared" ca="1" si="11"/>
        <v>0</v>
      </c>
      <c r="P62" s="18">
        <f t="shared" ca="1" si="11"/>
        <v>0</v>
      </c>
      <c r="Q62" s="18">
        <f t="shared" ca="1" si="11"/>
        <v>0</v>
      </c>
      <c r="R62" s="18">
        <f t="shared" ca="1" si="11"/>
        <v>0</v>
      </c>
      <c r="S62" s="18">
        <f t="shared" ca="1" si="11"/>
        <v>0</v>
      </c>
      <c r="T62" s="18">
        <f t="shared" ca="1" si="11"/>
        <v>0</v>
      </c>
      <c r="U62" s="19">
        <f t="shared" ref="U62:U76" ca="1" si="13">+SUM(D62:T62)</f>
        <v>0</v>
      </c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10"/>
        <v>0</v>
      </c>
      <c r="E63" s="18">
        <f t="shared" ca="1" si="10"/>
        <v>0</v>
      </c>
      <c r="F63" s="18">
        <f t="shared" ca="1" si="10"/>
        <v>0</v>
      </c>
      <c r="G63" s="18">
        <f t="shared" ca="1" si="10"/>
        <v>0</v>
      </c>
      <c r="H63" s="18">
        <f t="shared" ca="1" si="10"/>
        <v>0</v>
      </c>
      <c r="I63" s="18">
        <f t="shared" ca="1" si="10"/>
        <v>0</v>
      </c>
      <c r="J63" s="18">
        <f t="shared" ca="1" si="10"/>
        <v>0</v>
      </c>
      <c r="K63" s="18">
        <f t="shared" ca="1" si="10"/>
        <v>0</v>
      </c>
      <c r="L63" s="18">
        <f t="shared" ca="1" si="10"/>
        <v>0</v>
      </c>
      <c r="M63" s="18">
        <f t="shared" ca="1" si="10"/>
        <v>0</v>
      </c>
      <c r="N63" s="18">
        <f t="shared" ca="1" si="11"/>
        <v>0</v>
      </c>
      <c r="O63" s="18">
        <f t="shared" ca="1" si="11"/>
        <v>0</v>
      </c>
      <c r="P63" s="18">
        <f t="shared" ca="1" si="11"/>
        <v>0</v>
      </c>
      <c r="Q63" s="18">
        <f t="shared" ca="1" si="11"/>
        <v>0</v>
      </c>
      <c r="R63" s="18">
        <f t="shared" ca="1" si="11"/>
        <v>0</v>
      </c>
      <c r="S63" s="18">
        <f t="shared" ca="1" si="11"/>
        <v>0</v>
      </c>
      <c r="T63" s="18">
        <f t="shared" ca="1" si="11"/>
        <v>0</v>
      </c>
      <c r="U63" s="19">
        <f t="shared" ca="1" si="13"/>
        <v>0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10"/>
        <v>0</v>
      </c>
      <c r="E64" s="18">
        <f t="shared" ca="1" si="10"/>
        <v>0</v>
      </c>
      <c r="F64" s="18">
        <f t="shared" ca="1" si="10"/>
        <v>0</v>
      </c>
      <c r="G64" s="18">
        <f t="shared" ca="1" si="10"/>
        <v>0</v>
      </c>
      <c r="H64" s="18">
        <f t="shared" ca="1" si="10"/>
        <v>0</v>
      </c>
      <c r="I64" s="18">
        <f t="shared" ca="1" si="10"/>
        <v>0</v>
      </c>
      <c r="J64" s="18">
        <f t="shared" ca="1" si="10"/>
        <v>0</v>
      </c>
      <c r="K64" s="18">
        <f t="shared" ca="1" si="10"/>
        <v>0</v>
      </c>
      <c r="L64" s="18">
        <f t="shared" ca="1" si="10"/>
        <v>0</v>
      </c>
      <c r="M64" s="18">
        <f t="shared" ca="1" si="10"/>
        <v>0</v>
      </c>
      <c r="N64" s="18">
        <f t="shared" ca="1" si="11"/>
        <v>0</v>
      </c>
      <c r="O64" s="18">
        <f t="shared" ca="1" si="11"/>
        <v>0</v>
      </c>
      <c r="P64" s="18">
        <f t="shared" ca="1" si="11"/>
        <v>0</v>
      </c>
      <c r="Q64" s="18">
        <f t="shared" ca="1" si="11"/>
        <v>0</v>
      </c>
      <c r="R64" s="18">
        <f t="shared" ca="1" si="11"/>
        <v>0</v>
      </c>
      <c r="S64" s="18">
        <f t="shared" ca="1" si="11"/>
        <v>0</v>
      </c>
      <c r="T64" s="18">
        <f t="shared" ca="1" si="11"/>
        <v>0</v>
      </c>
      <c r="U64" s="19">
        <f t="shared" ca="1" si="13"/>
        <v>0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10"/>
        <v>0</v>
      </c>
      <c r="E65" s="18">
        <f t="shared" ca="1" si="10"/>
        <v>0</v>
      </c>
      <c r="F65" s="18">
        <f t="shared" ca="1" si="10"/>
        <v>0</v>
      </c>
      <c r="G65" s="18">
        <f t="shared" ca="1" si="10"/>
        <v>0</v>
      </c>
      <c r="H65" s="18">
        <f t="shared" ca="1" si="10"/>
        <v>0</v>
      </c>
      <c r="I65" s="18">
        <f t="shared" ca="1" si="10"/>
        <v>0</v>
      </c>
      <c r="J65" s="18">
        <f t="shared" ca="1" si="10"/>
        <v>0</v>
      </c>
      <c r="K65" s="18">
        <f t="shared" ca="1" si="10"/>
        <v>0</v>
      </c>
      <c r="L65" s="18">
        <f t="shared" ca="1" si="10"/>
        <v>0</v>
      </c>
      <c r="M65" s="18">
        <f t="shared" ca="1" si="10"/>
        <v>0</v>
      </c>
      <c r="N65" s="18">
        <f t="shared" ca="1" si="11"/>
        <v>0</v>
      </c>
      <c r="O65" s="18">
        <f t="shared" ca="1" si="11"/>
        <v>0</v>
      </c>
      <c r="P65" s="18">
        <f t="shared" ca="1" si="11"/>
        <v>0</v>
      </c>
      <c r="Q65" s="18">
        <f t="shared" ca="1" si="11"/>
        <v>0</v>
      </c>
      <c r="R65" s="18">
        <f t="shared" ca="1" si="11"/>
        <v>0</v>
      </c>
      <c r="S65" s="18">
        <f t="shared" ca="1" si="11"/>
        <v>0</v>
      </c>
      <c r="T65" s="18">
        <f t="shared" ca="1" si="11"/>
        <v>0</v>
      </c>
      <c r="U65" s="19">
        <f t="shared" ca="1" si="13"/>
        <v>0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10"/>
        <v>0</v>
      </c>
      <c r="E66" s="18">
        <f t="shared" ca="1" si="10"/>
        <v>0</v>
      </c>
      <c r="F66" s="18">
        <f t="shared" ca="1" si="10"/>
        <v>0</v>
      </c>
      <c r="G66" s="18">
        <f t="shared" ca="1" si="10"/>
        <v>0</v>
      </c>
      <c r="H66" s="18">
        <f t="shared" ca="1" si="10"/>
        <v>0</v>
      </c>
      <c r="I66" s="18">
        <f t="shared" ca="1" si="10"/>
        <v>0</v>
      </c>
      <c r="J66" s="18">
        <f t="shared" ca="1" si="10"/>
        <v>0</v>
      </c>
      <c r="K66" s="18">
        <f t="shared" ca="1" si="10"/>
        <v>0</v>
      </c>
      <c r="L66" s="18">
        <f t="shared" ca="1" si="10"/>
        <v>0</v>
      </c>
      <c r="M66" s="18">
        <f t="shared" ca="1" si="10"/>
        <v>0</v>
      </c>
      <c r="N66" s="18">
        <f t="shared" ca="1" si="11"/>
        <v>0</v>
      </c>
      <c r="O66" s="18">
        <f t="shared" ca="1" si="11"/>
        <v>0</v>
      </c>
      <c r="P66" s="18">
        <f t="shared" ca="1" si="11"/>
        <v>0</v>
      </c>
      <c r="Q66" s="18">
        <f t="shared" ca="1" si="11"/>
        <v>0</v>
      </c>
      <c r="R66" s="18">
        <f t="shared" ca="1" si="11"/>
        <v>0</v>
      </c>
      <c r="S66" s="18">
        <f t="shared" ca="1" si="11"/>
        <v>0</v>
      </c>
      <c r="T66" s="18">
        <f t="shared" ca="1" si="11"/>
        <v>0</v>
      </c>
      <c r="U66" s="19">
        <f t="shared" ca="1" si="13"/>
        <v>0</v>
      </c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10"/>
        <v>0</v>
      </c>
      <c r="E67" s="18">
        <f t="shared" ca="1" si="10"/>
        <v>0</v>
      </c>
      <c r="F67" s="18">
        <f t="shared" ca="1" si="10"/>
        <v>0</v>
      </c>
      <c r="G67" s="18">
        <f t="shared" ca="1" si="10"/>
        <v>0</v>
      </c>
      <c r="H67" s="18">
        <f t="shared" ca="1" si="10"/>
        <v>0</v>
      </c>
      <c r="I67" s="18">
        <f t="shared" ca="1" si="10"/>
        <v>0</v>
      </c>
      <c r="J67" s="18">
        <f t="shared" ca="1" si="10"/>
        <v>0</v>
      </c>
      <c r="K67" s="18">
        <f t="shared" ca="1" si="10"/>
        <v>0</v>
      </c>
      <c r="L67" s="18">
        <f t="shared" ca="1" si="10"/>
        <v>0</v>
      </c>
      <c r="M67" s="18">
        <f t="shared" ca="1" si="10"/>
        <v>0</v>
      </c>
      <c r="N67" s="18">
        <f t="shared" ca="1" si="11"/>
        <v>0</v>
      </c>
      <c r="O67" s="18">
        <f t="shared" ca="1" si="11"/>
        <v>0</v>
      </c>
      <c r="P67" s="18">
        <f t="shared" ca="1" si="11"/>
        <v>0</v>
      </c>
      <c r="Q67" s="18">
        <f t="shared" ca="1" si="11"/>
        <v>0</v>
      </c>
      <c r="R67" s="18">
        <f t="shared" ca="1" si="11"/>
        <v>0</v>
      </c>
      <c r="S67" s="18">
        <f t="shared" ca="1" si="11"/>
        <v>0</v>
      </c>
      <c r="T67" s="18">
        <f t="shared" ca="1" si="11"/>
        <v>0</v>
      </c>
      <c r="U67" s="19">
        <f t="shared" ca="1" si="13"/>
        <v>0</v>
      </c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10"/>
        <v>0</v>
      </c>
      <c r="E68" s="18">
        <f t="shared" ca="1" si="10"/>
        <v>0</v>
      </c>
      <c r="F68" s="18">
        <f t="shared" ca="1" si="10"/>
        <v>0</v>
      </c>
      <c r="G68" s="18">
        <f t="shared" ca="1" si="10"/>
        <v>0</v>
      </c>
      <c r="H68" s="18">
        <f t="shared" ca="1" si="10"/>
        <v>0</v>
      </c>
      <c r="I68" s="18">
        <f t="shared" ca="1" si="10"/>
        <v>0</v>
      </c>
      <c r="J68" s="18">
        <f t="shared" ca="1" si="10"/>
        <v>0</v>
      </c>
      <c r="K68" s="18">
        <f t="shared" ca="1" si="10"/>
        <v>0</v>
      </c>
      <c r="L68" s="18">
        <f t="shared" ca="1" si="10"/>
        <v>0</v>
      </c>
      <c r="M68" s="18">
        <f t="shared" ca="1" si="10"/>
        <v>0</v>
      </c>
      <c r="N68" s="18">
        <f t="shared" ca="1" si="11"/>
        <v>0</v>
      </c>
      <c r="O68" s="18">
        <f t="shared" ca="1" si="11"/>
        <v>0</v>
      </c>
      <c r="P68" s="18">
        <f t="shared" ca="1" si="11"/>
        <v>0</v>
      </c>
      <c r="Q68" s="18">
        <f t="shared" ca="1" si="11"/>
        <v>0</v>
      </c>
      <c r="R68" s="18">
        <f t="shared" ca="1" si="11"/>
        <v>0</v>
      </c>
      <c r="S68" s="18">
        <f t="shared" ca="1" si="11"/>
        <v>0</v>
      </c>
      <c r="T68" s="18">
        <f t="shared" ca="1" si="11"/>
        <v>0</v>
      </c>
      <c r="U68" s="19">
        <f t="shared" ca="1" si="13"/>
        <v>0</v>
      </c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10"/>
        <v>0</v>
      </c>
      <c r="E69" s="18">
        <f t="shared" ca="1" si="10"/>
        <v>0</v>
      </c>
      <c r="F69" s="18">
        <f t="shared" ca="1" si="10"/>
        <v>0</v>
      </c>
      <c r="G69" s="18">
        <f t="shared" ca="1" si="10"/>
        <v>0</v>
      </c>
      <c r="H69" s="18">
        <f t="shared" ca="1" si="10"/>
        <v>0</v>
      </c>
      <c r="I69" s="18">
        <f t="shared" ca="1" si="10"/>
        <v>0</v>
      </c>
      <c r="J69" s="18">
        <f t="shared" ca="1" si="10"/>
        <v>0</v>
      </c>
      <c r="K69" s="18">
        <f t="shared" ca="1" si="10"/>
        <v>0</v>
      </c>
      <c r="L69" s="18">
        <f t="shared" ca="1" si="10"/>
        <v>0</v>
      </c>
      <c r="M69" s="18">
        <f t="shared" ca="1" si="10"/>
        <v>0</v>
      </c>
      <c r="N69" s="18">
        <f t="shared" ca="1" si="11"/>
        <v>0</v>
      </c>
      <c r="O69" s="18">
        <f t="shared" ca="1" si="11"/>
        <v>0</v>
      </c>
      <c r="P69" s="18">
        <f t="shared" ca="1" si="11"/>
        <v>0</v>
      </c>
      <c r="Q69" s="18">
        <f t="shared" ca="1" si="11"/>
        <v>0</v>
      </c>
      <c r="R69" s="18">
        <f t="shared" ca="1" si="11"/>
        <v>0</v>
      </c>
      <c r="S69" s="18">
        <f t="shared" ca="1" si="11"/>
        <v>0</v>
      </c>
      <c r="T69" s="18">
        <f t="shared" ca="1" si="11"/>
        <v>0</v>
      </c>
      <c r="U69" s="19">
        <f t="shared" ca="1" si="13"/>
        <v>0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ref="D70:S76" ca="1" si="14">IFERROR(IF($C$2="Yurtiçi",INDIRECT("'"&amp;$B$2&amp;"'!"&amp;ADDRESS(MATCH($B70,INDIRECT("'"&amp;$B$2&amp;"'!$B$1:$B$1095"),0),MATCH(D$5,INDIRECT("'"&amp;$B$2&amp;"'!5:5"),0))),IF($C$2="Yurtdışı",INDIRECT("'"&amp;$B$2&amp;"'!"&amp;ADDRESS(MATCH($B70,INDIRECT("'"&amp;$B$2&amp;"'!$B$1:$B$1095"),0),MATCH(D$5,INDIRECT("'"&amp;$B$2&amp;"'!5:5"),0)+1)),INDIRECT("'"&amp;$B$2&amp;"'!"&amp;ADDRESS(MATCH($B70,INDIRECT("'"&amp;$B$2&amp;"'!$B$1:$B$1095"),0),MATCH(D$5,INDIRECT("'"&amp;$B$2&amp;"'!5:5"),0)))+INDIRECT("'"&amp;$B$2&amp;"'!"&amp;ADDRESS(MATCH($B70,INDIRECT("'"&amp;$B$2&amp;"'!$B$1:$B$1095"),0),MATCH(D$5,INDIRECT("'"&amp;$B$2&amp;"'!5:5"),0)+1)))),0)</f>
        <v>0</v>
      </c>
      <c r="E70" s="18">
        <f t="shared" ca="1" si="14"/>
        <v>0</v>
      </c>
      <c r="F70" s="18">
        <f t="shared" ca="1" si="14"/>
        <v>0</v>
      </c>
      <c r="G70" s="18">
        <f t="shared" ca="1" si="14"/>
        <v>0</v>
      </c>
      <c r="H70" s="18">
        <f t="shared" ca="1" si="14"/>
        <v>0</v>
      </c>
      <c r="I70" s="18">
        <f t="shared" ca="1" si="14"/>
        <v>0</v>
      </c>
      <c r="J70" s="18">
        <f t="shared" ca="1" si="14"/>
        <v>0</v>
      </c>
      <c r="K70" s="18">
        <f t="shared" ca="1" si="14"/>
        <v>0</v>
      </c>
      <c r="L70" s="18">
        <f t="shared" ca="1" si="14"/>
        <v>0</v>
      </c>
      <c r="M70" s="18">
        <f t="shared" ca="1" si="14"/>
        <v>0</v>
      </c>
      <c r="N70" s="18">
        <f t="shared" ca="1" si="14"/>
        <v>0</v>
      </c>
      <c r="O70" s="18">
        <f t="shared" ca="1" si="14"/>
        <v>0</v>
      </c>
      <c r="P70" s="18">
        <f t="shared" ca="1" si="14"/>
        <v>0</v>
      </c>
      <c r="Q70" s="18">
        <f t="shared" ca="1" si="14"/>
        <v>0</v>
      </c>
      <c r="R70" s="18">
        <f t="shared" ca="1" si="14"/>
        <v>0</v>
      </c>
      <c r="S70" s="18">
        <f t="shared" ca="1" si="14"/>
        <v>0</v>
      </c>
      <c r="T70" s="18">
        <f t="shared" ref="N70:T76" ca="1" si="15">IFERROR(IF($C$2="Yurtiçi",INDIRECT("'"&amp;$B$2&amp;"'!"&amp;ADDRESS(MATCH($B70,INDIRECT("'"&amp;$B$2&amp;"'!$B$1:$B$1095"),0),MATCH(T$5,INDIRECT("'"&amp;$B$2&amp;"'!5:5"),0))),IF($C$2="Yurtdışı",INDIRECT("'"&amp;$B$2&amp;"'!"&amp;ADDRESS(MATCH($B70,INDIRECT("'"&amp;$B$2&amp;"'!$B$1:$B$1095"),0),MATCH(T$5,INDIRECT("'"&amp;$B$2&amp;"'!5:5"),0)+1)),INDIRECT("'"&amp;$B$2&amp;"'!"&amp;ADDRESS(MATCH($B70,INDIRECT("'"&amp;$B$2&amp;"'!$B$1:$B$1095"),0),MATCH(T$5,INDIRECT("'"&amp;$B$2&amp;"'!5:5"),0)))+INDIRECT("'"&amp;$B$2&amp;"'!"&amp;ADDRESS(MATCH($B70,INDIRECT("'"&amp;$B$2&amp;"'!$B$1:$B$1095"),0),MATCH(T$5,INDIRECT("'"&amp;$B$2&amp;"'!5:5"),0)+1)))),0)</f>
        <v>0</v>
      </c>
      <c r="U70" s="19">
        <f t="shared" ca="1" si="13"/>
        <v>0</v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ca="1" si="14"/>
        <v>0</v>
      </c>
      <c r="E71" s="18">
        <f t="shared" ca="1" si="14"/>
        <v>0</v>
      </c>
      <c r="F71" s="18">
        <f t="shared" ca="1" si="14"/>
        <v>0</v>
      </c>
      <c r="G71" s="18">
        <f t="shared" ca="1" si="14"/>
        <v>0</v>
      </c>
      <c r="H71" s="18">
        <f t="shared" ca="1" si="14"/>
        <v>0</v>
      </c>
      <c r="I71" s="18">
        <f t="shared" ca="1" si="14"/>
        <v>0</v>
      </c>
      <c r="J71" s="18">
        <f t="shared" ca="1" si="14"/>
        <v>0</v>
      </c>
      <c r="K71" s="18">
        <f t="shared" ca="1" si="14"/>
        <v>0</v>
      </c>
      <c r="L71" s="18">
        <f t="shared" ca="1" si="14"/>
        <v>0</v>
      </c>
      <c r="M71" s="18">
        <f t="shared" ca="1" si="14"/>
        <v>0</v>
      </c>
      <c r="N71" s="18">
        <f t="shared" ca="1" si="15"/>
        <v>0</v>
      </c>
      <c r="O71" s="18">
        <f t="shared" ca="1" si="15"/>
        <v>0</v>
      </c>
      <c r="P71" s="18">
        <f t="shared" ca="1" si="15"/>
        <v>0</v>
      </c>
      <c r="Q71" s="18">
        <f t="shared" ca="1" si="15"/>
        <v>0</v>
      </c>
      <c r="R71" s="18">
        <f t="shared" ca="1" si="15"/>
        <v>0</v>
      </c>
      <c r="S71" s="18">
        <f t="shared" ca="1" si="15"/>
        <v>0</v>
      </c>
      <c r="T71" s="18">
        <f t="shared" ca="1" si="15"/>
        <v>0</v>
      </c>
      <c r="U71" s="19">
        <f t="shared" ca="1" si="13"/>
        <v>0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4"/>
        <v>0</v>
      </c>
      <c r="E72" s="18">
        <f t="shared" ca="1" si="14"/>
        <v>0</v>
      </c>
      <c r="F72" s="18">
        <f t="shared" ca="1" si="14"/>
        <v>0</v>
      </c>
      <c r="G72" s="18">
        <f t="shared" ca="1" si="14"/>
        <v>0</v>
      </c>
      <c r="H72" s="18">
        <f t="shared" ca="1" si="14"/>
        <v>0</v>
      </c>
      <c r="I72" s="18">
        <f t="shared" ca="1" si="14"/>
        <v>0</v>
      </c>
      <c r="J72" s="18">
        <f t="shared" ca="1" si="14"/>
        <v>0</v>
      </c>
      <c r="K72" s="18">
        <f t="shared" ca="1" si="14"/>
        <v>0</v>
      </c>
      <c r="L72" s="18">
        <f t="shared" ca="1" si="14"/>
        <v>0</v>
      </c>
      <c r="M72" s="18">
        <f t="shared" ca="1" si="14"/>
        <v>0</v>
      </c>
      <c r="N72" s="18">
        <f t="shared" ca="1" si="15"/>
        <v>0</v>
      </c>
      <c r="O72" s="18">
        <f t="shared" ca="1" si="15"/>
        <v>0</v>
      </c>
      <c r="P72" s="18">
        <f t="shared" ca="1" si="15"/>
        <v>0</v>
      </c>
      <c r="Q72" s="18">
        <f t="shared" ca="1" si="15"/>
        <v>0</v>
      </c>
      <c r="R72" s="18">
        <f t="shared" ca="1" si="15"/>
        <v>0</v>
      </c>
      <c r="S72" s="18">
        <f t="shared" ca="1" si="15"/>
        <v>0</v>
      </c>
      <c r="T72" s="18">
        <f t="shared" ca="1" si="15"/>
        <v>0</v>
      </c>
      <c r="U72" s="19">
        <f t="shared" ca="1" si="13"/>
        <v>0</v>
      </c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4"/>
        <v>0</v>
      </c>
      <c r="E73" s="18">
        <f t="shared" ca="1" si="14"/>
        <v>0</v>
      </c>
      <c r="F73" s="18">
        <f t="shared" ca="1" si="14"/>
        <v>0</v>
      </c>
      <c r="G73" s="18">
        <f t="shared" ca="1" si="14"/>
        <v>0</v>
      </c>
      <c r="H73" s="18">
        <f t="shared" ca="1" si="14"/>
        <v>0</v>
      </c>
      <c r="I73" s="18">
        <f t="shared" ca="1" si="14"/>
        <v>0</v>
      </c>
      <c r="J73" s="18">
        <f t="shared" ca="1" si="14"/>
        <v>0</v>
      </c>
      <c r="K73" s="18">
        <f t="shared" ca="1" si="14"/>
        <v>0</v>
      </c>
      <c r="L73" s="18">
        <f t="shared" ca="1" si="14"/>
        <v>0</v>
      </c>
      <c r="M73" s="18">
        <f t="shared" ca="1" si="14"/>
        <v>0</v>
      </c>
      <c r="N73" s="18">
        <f t="shared" ca="1" si="15"/>
        <v>0</v>
      </c>
      <c r="O73" s="18">
        <f t="shared" ca="1" si="15"/>
        <v>0</v>
      </c>
      <c r="P73" s="18">
        <f t="shared" ca="1" si="15"/>
        <v>0</v>
      </c>
      <c r="Q73" s="18">
        <f t="shared" ca="1" si="15"/>
        <v>0</v>
      </c>
      <c r="R73" s="18">
        <f t="shared" ca="1" si="15"/>
        <v>0</v>
      </c>
      <c r="S73" s="18">
        <f t="shared" ca="1" si="15"/>
        <v>0</v>
      </c>
      <c r="T73" s="18">
        <f t="shared" ca="1" si="15"/>
        <v>0</v>
      </c>
      <c r="U73" s="19">
        <f t="shared" ca="1" si="13"/>
        <v>0</v>
      </c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4"/>
        <v>0</v>
      </c>
      <c r="E74" s="18">
        <f t="shared" ca="1" si="14"/>
        <v>0</v>
      </c>
      <c r="F74" s="18">
        <f t="shared" ca="1" si="14"/>
        <v>0</v>
      </c>
      <c r="G74" s="18">
        <f t="shared" ca="1" si="14"/>
        <v>0</v>
      </c>
      <c r="H74" s="18">
        <f t="shared" ca="1" si="14"/>
        <v>0</v>
      </c>
      <c r="I74" s="18">
        <f t="shared" ca="1" si="14"/>
        <v>0</v>
      </c>
      <c r="J74" s="18">
        <f t="shared" ca="1" si="14"/>
        <v>0</v>
      </c>
      <c r="K74" s="18">
        <f t="shared" ca="1" si="14"/>
        <v>0</v>
      </c>
      <c r="L74" s="18">
        <f t="shared" ca="1" si="14"/>
        <v>0</v>
      </c>
      <c r="M74" s="18">
        <f t="shared" ca="1" si="14"/>
        <v>0</v>
      </c>
      <c r="N74" s="18">
        <f t="shared" ca="1" si="15"/>
        <v>0</v>
      </c>
      <c r="O74" s="18">
        <f t="shared" ca="1" si="15"/>
        <v>0</v>
      </c>
      <c r="P74" s="18">
        <f t="shared" ca="1" si="15"/>
        <v>0</v>
      </c>
      <c r="Q74" s="18">
        <f t="shared" ca="1" si="15"/>
        <v>0</v>
      </c>
      <c r="R74" s="18">
        <f t="shared" ca="1" si="15"/>
        <v>0</v>
      </c>
      <c r="S74" s="18">
        <f t="shared" ca="1" si="15"/>
        <v>0</v>
      </c>
      <c r="T74" s="18">
        <f t="shared" ca="1" si="15"/>
        <v>0</v>
      </c>
      <c r="U74" s="19">
        <f t="shared" ca="1" si="13"/>
        <v>0</v>
      </c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4"/>
        <v>0</v>
      </c>
      <c r="E75" s="18">
        <f t="shared" ca="1" si="14"/>
        <v>0</v>
      </c>
      <c r="F75" s="18">
        <f t="shared" ca="1" si="14"/>
        <v>0</v>
      </c>
      <c r="G75" s="18">
        <f t="shared" ca="1" si="14"/>
        <v>0</v>
      </c>
      <c r="H75" s="18">
        <f t="shared" ca="1" si="14"/>
        <v>0</v>
      </c>
      <c r="I75" s="18">
        <f t="shared" ca="1" si="14"/>
        <v>0</v>
      </c>
      <c r="J75" s="18">
        <f t="shared" ca="1" si="14"/>
        <v>0</v>
      </c>
      <c r="K75" s="18">
        <f t="shared" ca="1" si="14"/>
        <v>0</v>
      </c>
      <c r="L75" s="18">
        <f t="shared" ca="1" si="14"/>
        <v>0</v>
      </c>
      <c r="M75" s="18">
        <f t="shared" ca="1" si="14"/>
        <v>0</v>
      </c>
      <c r="N75" s="18">
        <f t="shared" ca="1" si="15"/>
        <v>0</v>
      </c>
      <c r="O75" s="18">
        <f t="shared" ca="1" si="15"/>
        <v>0</v>
      </c>
      <c r="P75" s="18">
        <f t="shared" ca="1" si="15"/>
        <v>0</v>
      </c>
      <c r="Q75" s="18">
        <f t="shared" ca="1" si="15"/>
        <v>0</v>
      </c>
      <c r="R75" s="18">
        <f t="shared" ca="1" si="15"/>
        <v>0</v>
      </c>
      <c r="S75" s="18">
        <f t="shared" ca="1" si="15"/>
        <v>0</v>
      </c>
      <c r="T75" s="18">
        <f t="shared" ca="1" si="15"/>
        <v>0</v>
      </c>
      <c r="U75" s="19">
        <f t="shared" ca="1" si="13"/>
        <v>0</v>
      </c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4"/>
        <v>0</v>
      </c>
      <c r="E76" s="18">
        <f t="shared" ca="1" si="14"/>
        <v>0</v>
      </c>
      <c r="F76" s="18">
        <f t="shared" ca="1" si="14"/>
        <v>0</v>
      </c>
      <c r="G76" s="18">
        <f t="shared" ca="1" si="14"/>
        <v>0</v>
      </c>
      <c r="H76" s="18">
        <f t="shared" ca="1" si="14"/>
        <v>0</v>
      </c>
      <c r="I76" s="18">
        <f t="shared" ca="1" si="14"/>
        <v>0</v>
      </c>
      <c r="J76" s="18">
        <f t="shared" ca="1" si="14"/>
        <v>0</v>
      </c>
      <c r="K76" s="18">
        <f t="shared" ca="1" si="14"/>
        <v>0</v>
      </c>
      <c r="L76" s="18">
        <f t="shared" ca="1" si="14"/>
        <v>0</v>
      </c>
      <c r="M76" s="18">
        <f t="shared" ca="1" si="14"/>
        <v>0</v>
      </c>
      <c r="N76" s="18">
        <f t="shared" ca="1" si="15"/>
        <v>0</v>
      </c>
      <c r="O76" s="18">
        <f t="shared" ca="1" si="15"/>
        <v>0</v>
      </c>
      <c r="P76" s="18">
        <f t="shared" ca="1" si="15"/>
        <v>0</v>
      </c>
      <c r="Q76" s="18">
        <f t="shared" ca="1" si="15"/>
        <v>0</v>
      </c>
      <c r="R76" s="18">
        <f t="shared" ca="1" si="15"/>
        <v>0</v>
      </c>
      <c r="S76" s="18">
        <f t="shared" ca="1" si="15"/>
        <v>0</v>
      </c>
      <c r="T76" s="18">
        <f t="shared" ca="1" si="15"/>
        <v>0</v>
      </c>
      <c r="U76" s="19">
        <f t="shared" ca="1" si="13"/>
        <v>0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U77" ca="1" si="16">SUMIF($C$7:$C$76,"HD",D$7:D$76)</f>
        <v>116948447.24080001</v>
      </c>
      <c r="E77" s="49">
        <f t="shared" ca="1" si="16"/>
        <v>563460867.55167234</v>
      </c>
      <c r="F77" s="49">
        <f t="shared" ca="1" si="16"/>
        <v>2652360090.983407</v>
      </c>
      <c r="G77" s="49">
        <f t="shared" ca="1" si="16"/>
        <v>179853029.62</v>
      </c>
      <c r="H77" s="49">
        <f t="shared" ca="1" si="16"/>
        <v>1313763585.3905149</v>
      </c>
      <c r="I77" s="49">
        <f t="shared" ca="1" si="16"/>
        <v>2783859141.1275272</v>
      </c>
      <c r="J77" s="49">
        <f t="shared" ca="1" si="16"/>
        <v>11011923.696599999</v>
      </c>
      <c r="K77" s="49">
        <f t="shared" ca="1" si="16"/>
        <v>0</v>
      </c>
      <c r="L77" s="49">
        <f t="shared" ca="1" si="16"/>
        <v>55671172.149999999</v>
      </c>
      <c r="M77" s="49">
        <f t="shared" ca="1" si="16"/>
        <v>390557441.01800001</v>
      </c>
      <c r="N77" s="49">
        <f t="shared" ca="1" si="16"/>
        <v>11496010499.134378</v>
      </c>
      <c r="O77" s="49">
        <f t="shared" ca="1" si="16"/>
        <v>56997902.178799994</v>
      </c>
      <c r="P77" s="49">
        <f t="shared" ca="1" si="16"/>
        <v>2643887625.2039495</v>
      </c>
      <c r="Q77" s="49">
        <f t="shared" ca="1" si="16"/>
        <v>4113152.1399999997</v>
      </c>
      <c r="R77" s="49">
        <f t="shared" ca="1" si="16"/>
        <v>298020.09000000003</v>
      </c>
      <c r="S77" s="49">
        <f t="shared" ca="1" si="16"/>
        <v>64194683.124800004</v>
      </c>
      <c r="T77" s="49">
        <f t="shared" ca="1" si="16"/>
        <v>379119445.76440001</v>
      </c>
      <c r="U77" s="49">
        <f t="shared" ca="1" si="16"/>
        <v>22712107026.414852</v>
      </c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t="shared" ref="D78:U78" ca="1" si="17">SUMIF($C$7:$C$76,"H",D$7:D$76)+SUMIF($C$7:$C$76,"E",D$7:D$76)</f>
        <v>0</v>
      </c>
      <c r="E78" s="49">
        <f t="shared" ca="1" si="17"/>
        <v>0</v>
      </c>
      <c r="F78" s="49">
        <f t="shared" ca="1" si="17"/>
        <v>0</v>
      </c>
      <c r="G78" s="49">
        <f t="shared" ca="1" si="17"/>
        <v>0</v>
      </c>
      <c r="H78" s="49">
        <f ca="1">SUMIF($C$7:$C$76,"H",H$7:H$76)+SUMIF($C$7:$C$76,"E",H$7:H$76)</f>
        <v>0</v>
      </c>
      <c r="I78" s="49">
        <f t="shared" ca="1" si="17"/>
        <v>0</v>
      </c>
      <c r="J78" s="49">
        <f t="shared" ca="1" si="17"/>
        <v>0</v>
      </c>
      <c r="K78" s="49">
        <f t="shared" ca="1" si="17"/>
        <v>0</v>
      </c>
      <c r="L78" s="49">
        <f t="shared" ca="1" si="17"/>
        <v>0</v>
      </c>
      <c r="M78" s="49">
        <f t="shared" ca="1" si="17"/>
        <v>0</v>
      </c>
      <c r="N78" s="49">
        <f t="shared" ca="1" si="17"/>
        <v>0</v>
      </c>
      <c r="O78" s="49">
        <f t="shared" ca="1" si="17"/>
        <v>0</v>
      </c>
      <c r="P78" s="49">
        <f t="shared" ca="1" si="17"/>
        <v>0</v>
      </c>
      <c r="Q78" s="49">
        <f t="shared" ca="1" si="17"/>
        <v>0</v>
      </c>
      <c r="R78" s="49">
        <f t="shared" ca="1" si="17"/>
        <v>0</v>
      </c>
      <c r="S78" s="49">
        <f t="shared" ca="1" si="17"/>
        <v>0</v>
      </c>
      <c r="T78" s="49">
        <f t="shared" ca="1" si="17"/>
        <v>0</v>
      </c>
      <c r="U78" s="49">
        <f t="shared" ca="1" si="17"/>
        <v>0</v>
      </c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U79" ca="1" si="18">D77+D78</f>
        <v>116948447.24080001</v>
      </c>
      <c r="E79" s="49">
        <f t="shared" ca="1" si="18"/>
        <v>563460867.55167234</v>
      </c>
      <c r="F79" s="49">
        <f ca="1">F77+F78</f>
        <v>2652360090.983407</v>
      </c>
      <c r="G79" s="49">
        <f ca="1">G77+G78</f>
        <v>179853029.62</v>
      </c>
      <c r="H79" s="49">
        <f ca="1">H77+H78</f>
        <v>1313763585.3905149</v>
      </c>
      <c r="I79" s="49">
        <f ca="1">I77+I78</f>
        <v>2783859141.1275272</v>
      </c>
      <c r="J79" s="49">
        <f ca="1">J77+J78</f>
        <v>11011923.696599999</v>
      </c>
      <c r="K79" s="49">
        <f t="shared" ca="1" si="18"/>
        <v>0</v>
      </c>
      <c r="L79" s="49">
        <f t="shared" ca="1" si="18"/>
        <v>55671172.149999999</v>
      </c>
      <c r="M79" s="49">
        <f t="shared" ca="1" si="18"/>
        <v>390557441.01800001</v>
      </c>
      <c r="N79" s="49">
        <f t="shared" ca="1" si="18"/>
        <v>11496010499.134378</v>
      </c>
      <c r="O79" s="49">
        <f t="shared" ca="1" si="18"/>
        <v>56997902.178799994</v>
      </c>
      <c r="P79" s="49">
        <f t="shared" ca="1" si="18"/>
        <v>2643887625.2039495</v>
      </c>
      <c r="Q79" s="49">
        <f t="shared" ca="1" si="18"/>
        <v>4113152.1399999997</v>
      </c>
      <c r="R79" s="49">
        <f t="shared" ca="1" si="18"/>
        <v>298020.09000000003</v>
      </c>
      <c r="S79" s="49">
        <f t="shared" ca="1" si="18"/>
        <v>64194683.124800004</v>
      </c>
      <c r="T79" s="49">
        <f t="shared" ca="1" si="18"/>
        <v>379119445.76440001</v>
      </c>
      <c r="U79" s="49">
        <f t="shared" ca="1" si="18"/>
        <v>22712107026.414852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2112F90E-F538-4D2B-9678-57B7BF3E6102}">
      <formula1>"Toplam,Direkt,Endirekt"</formula1>
    </dataValidation>
    <dataValidation type="list" allowBlank="1" showInputMessage="1" showErrorMessage="1" sqref="C2" xr:uid="{78C486DA-D1DA-4613-8EA0-D70740A089A5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DBBA-402C-4B0B-8B44-B8D1EE8A6B99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342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714</v>
      </c>
      <c r="E5" s="78">
        <v>715</v>
      </c>
      <c r="F5" s="78">
        <v>903</v>
      </c>
      <c r="G5" s="78">
        <v>716</v>
      </c>
      <c r="H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71</v>
      </c>
      <c r="E6" s="56" t="s">
        <v>72</v>
      </c>
      <c r="F6" s="56" t="s">
        <v>73</v>
      </c>
      <c r="G6" s="56" t="s">
        <v>74</v>
      </c>
      <c r="H6" s="79" t="s">
        <v>343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G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ca="1">IFERROR(IF($C$2="Yurtiçi",INDIRECT("'"&amp;$B$2&amp;"'!"&amp;ADDRESS(MATCH($B7,INDIRECT("'"&amp;$B$2&amp;"'!$B$1:$B$1095"),0),MATCH("715-Yeşilkart Hariç",INDIRECT("'"&amp;$B$2&amp;"'!5:5"),0))),IF($C$2="Yurtdışı",INDIRECT("'"&amp;$B$2&amp;"'!"&amp;ADDRESS(MATCH($B7,INDIRECT("'"&amp;$B$2&amp;"'!$B$1:$B$1095"),0),MATCH("715-Yeşilkart Hariç",INDIRECT("'"&amp;$B$2&amp;"'!5:5"),0)+1)),INDIRECT("'"&amp;$B$2&amp;"'!"&amp;ADDRESS(MATCH($B7,INDIRECT("'"&amp;$B$2&amp;"'!$B$1:$B$1095"),0),MATCH("715-Yeşilkart Hariç",INDIRECT("'"&amp;$B$2&amp;"'!5:5"),0)))+INDIRECT("'"&amp;$B$2&amp;"'!"&amp;ADDRESS(MATCH($B7,INDIRECT("'"&amp;$B$2&amp;"'!$B$1:$B$1095"),0),MATCH("715-Yeşilkart Hariç",INDIRECT("'"&amp;$B$2&amp;"'!5:5"),0)+1)))),0)</f>
        <v>0</v>
      </c>
      <c r="F7" s="18">
        <f t="shared" ca="1" si="0"/>
        <v>0</v>
      </c>
      <c r="G7" s="18">
        <f t="shared" ca="1" si="0"/>
        <v>0</v>
      </c>
      <c r="H7" s="19">
        <f t="shared" ref="H7:H60" ca="1" si="1">+SUM(D7:G7)</f>
        <v>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8">
        <f t="shared" ref="E8:E71" ca="1" si="2">IFERROR(IF($C$2="Yurtiçi",INDIRECT("'"&amp;$B$2&amp;"'!"&amp;ADDRESS(MATCH($B8,INDIRECT("'"&amp;$B$2&amp;"'!$B$1:$B$1095"),0),MATCH("715-Yeşilkart Hariç",INDIRECT("'"&amp;$B$2&amp;"'!5:5"),0))),IF($C$2="Yurtdışı",INDIRECT("'"&amp;$B$2&amp;"'!"&amp;ADDRESS(MATCH($B8,INDIRECT("'"&amp;$B$2&amp;"'!$B$1:$B$1095"),0),MATCH("715-Yeşilkart Hariç",INDIRECT("'"&amp;$B$2&amp;"'!5:5"),0)+1)),INDIRECT("'"&amp;$B$2&amp;"'!"&amp;ADDRESS(MATCH($B8,INDIRECT("'"&amp;$B$2&amp;"'!$B$1:$B$1095"),0),MATCH("715-Yeşilkart Hariç",INDIRECT("'"&amp;$B$2&amp;"'!5:5"),0)))+INDIRECT("'"&amp;$B$2&amp;"'!"&amp;ADDRESS(MATCH($B8,INDIRECT("'"&amp;$B$2&amp;"'!$B$1:$B$1095"),0),MATCH("715-Yeşilkart Hariç",INDIRECT("'"&amp;$B$2&amp;"'!5:5"),0)+1)))),0)</f>
        <v>448464680.06</v>
      </c>
      <c r="F8" s="18">
        <f t="shared" ca="1" si="0"/>
        <v>0</v>
      </c>
      <c r="G8" s="18">
        <f t="shared" ca="1" si="0"/>
        <v>151550618.90000001</v>
      </c>
      <c r="H8" s="19">
        <f t="shared" ca="1" si="1"/>
        <v>600015298.96000004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2"/>
        <v>1858862144.4000003</v>
      </c>
      <c r="F9" s="18">
        <f t="shared" ca="1" si="0"/>
        <v>34614455.170000002</v>
      </c>
      <c r="G9" s="18">
        <f t="shared" ca="1" si="0"/>
        <v>527772802.69999999</v>
      </c>
      <c r="H9" s="19">
        <f t="shared" ca="1" si="1"/>
        <v>2421249402.2700005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8">
        <f t="shared" ca="1" si="2"/>
        <v>1844849276.9701798</v>
      </c>
      <c r="F10" s="18">
        <f t="shared" ca="1" si="0"/>
        <v>122364248.48</v>
      </c>
      <c r="G10" s="18">
        <f t="shared" ca="1" si="0"/>
        <v>537743121.46997797</v>
      </c>
      <c r="H10" s="19">
        <f t="shared" ca="1" si="1"/>
        <v>2504956646.9201579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2"/>
        <v>1564889964.7897</v>
      </c>
      <c r="F11" s="18">
        <f t="shared" ca="1" si="0"/>
        <v>3818646.6061</v>
      </c>
      <c r="G11" s="18">
        <f t="shared" ca="1" si="0"/>
        <v>55349825.994800001</v>
      </c>
      <c r="H11" s="19">
        <f t="shared" ca="1" si="1"/>
        <v>1624058437.3906002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2"/>
        <v>0</v>
      </c>
      <c r="F12" s="18">
        <f t="shared" ca="1" si="0"/>
        <v>0</v>
      </c>
      <c r="G12" s="18">
        <f t="shared" ca="1" si="0"/>
        <v>0</v>
      </c>
      <c r="H12" s="19">
        <f t="shared" ca="1" si="1"/>
        <v>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2"/>
        <v>1426323068.09232</v>
      </c>
      <c r="F13" s="18">
        <f t="shared" ca="1" si="0"/>
        <v>1337448.2467459999</v>
      </c>
      <c r="G13" s="18">
        <f t="shared" ca="1" si="0"/>
        <v>88518515.359999999</v>
      </c>
      <c r="H13" s="19">
        <f t="shared" ca="1" si="1"/>
        <v>1516179031.6990659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2"/>
        <v>1430882653.54</v>
      </c>
      <c r="F14" s="18">
        <f t="shared" ca="1" si="0"/>
        <v>23361567.920000002</v>
      </c>
      <c r="G14" s="18">
        <f t="shared" ca="1" si="0"/>
        <v>521824884.90000004</v>
      </c>
      <c r="H14" s="19">
        <f t="shared" ca="1" si="1"/>
        <v>1976069106.3600001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2"/>
        <v>0</v>
      </c>
      <c r="F15" s="18">
        <f t="shared" ca="1" si="0"/>
        <v>0</v>
      </c>
      <c r="G15" s="18">
        <f t="shared" ca="1" si="0"/>
        <v>0</v>
      </c>
      <c r="H15" s="19">
        <f t="shared" ca="1" si="1"/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2"/>
        <v>0</v>
      </c>
      <c r="F16" s="18">
        <f t="shared" ca="1" si="0"/>
        <v>0</v>
      </c>
      <c r="G16" s="18">
        <f t="shared" ca="1" si="0"/>
        <v>0</v>
      </c>
      <c r="H16" s="19">
        <f t="shared" ca="1" si="1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2"/>
        <v>458014526.13</v>
      </c>
      <c r="F17" s="18">
        <f t="shared" ca="1" si="0"/>
        <v>0</v>
      </c>
      <c r="G17" s="18">
        <f t="shared" ca="1" si="0"/>
        <v>136739524.75</v>
      </c>
      <c r="H17" s="19">
        <f t="shared" ca="1" si="1"/>
        <v>594754050.88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2"/>
        <v>0</v>
      </c>
      <c r="F18" s="18">
        <f t="shared" ca="1" si="0"/>
        <v>0</v>
      </c>
      <c r="G18" s="18">
        <f t="shared" ca="1" si="0"/>
        <v>0</v>
      </c>
      <c r="H18" s="19">
        <f t="shared" ca="1" si="1"/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2"/>
        <v>0</v>
      </c>
      <c r="F19" s="18">
        <f t="shared" ca="1" si="0"/>
        <v>0</v>
      </c>
      <c r="G19" s="18">
        <f t="shared" ca="1" si="0"/>
        <v>0</v>
      </c>
      <c r="H19" s="19">
        <f t="shared" ca="1" si="1"/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2"/>
        <v>403241535.38000005</v>
      </c>
      <c r="F20" s="18">
        <f t="shared" ca="1" si="0"/>
        <v>1725736.8</v>
      </c>
      <c r="G20" s="18">
        <f t="shared" ca="1" si="0"/>
        <v>79316322.359999999</v>
      </c>
      <c r="H20" s="19">
        <f t="shared" ca="1" si="1"/>
        <v>484283594.54000008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2"/>
        <v>-121.19</v>
      </c>
      <c r="F21" s="18">
        <f t="shared" ca="1" si="0"/>
        <v>0</v>
      </c>
      <c r="G21" s="18">
        <f t="shared" ca="1" si="0"/>
        <v>5746902.0999999996</v>
      </c>
      <c r="H21" s="19">
        <f t="shared" ca="1" si="1"/>
        <v>5746780.9099999992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8">
        <f t="shared" ca="1" si="2"/>
        <v>1682578819.9499998</v>
      </c>
      <c r="F22" s="18">
        <f t="shared" ca="1" si="0"/>
        <v>159165029.44999999</v>
      </c>
      <c r="G22" s="18">
        <f t="shared" ca="1" si="0"/>
        <v>270689961.09000003</v>
      </c>
      <c r="H22" s="19">
        <f t="shared" ca="1" si="1"/>
        <v>2112433810.4899998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D76" ca="1" si="3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1594134575.3899999</v>
      </c>
      <c r="F23" s="18">
        <f t="shared" ref="F23:G38" ca="1" si="4">IFERROR(IF($C$2="Yurtiçi",INDIRECT("'"&amp;$B$2&amp;"'!"&amp;ADDRESS(MATCH($B23,INDIRECT("'"&amp;$B$2&amp;"'!$B$1:$B$1095"),0),MATCH(F$5,INDIRECT("'"&amp;$B$2&amp;"'!5:5"),0))),IF($C$2="Yurtdışı",INDIRECT("'"&amp;$B$2&amp;"'!"&amp;ADDRESS(MATCH($B23,INDIRECT("'"&amp;$B$2&amp;"'!$B$1:$B$1095"),0),MATCH(F$5,INDIRECT("'"&amp;$B$2&amp;"'!5:5"),0)+1)),INDIRECT("'"&amp;$B$2&amp;"'!"&amp;ADDRESS(MATCH($B23,INDIRECT("'"&amp;$B$2&amp;"'!$B$1:$B$1095"),0),MATCH(F$5,INDIRECT("'"&amp;$B$2&amp;"'!5:5"),0)))+INDIRECT("'"&amp;$B$2&amp;"'!"&amp;ADDRESS(MATCH($B23,INDIRECT("'"&amp;$B$2&amp;"'!$B$1:$B$1095"),0),MATCH(F$5,INDIRECT("'"&amp;$B$2&amp;"'!5:5"),0)+1)))),0)</f>
        <v>63601868.979999997</v>
      </c>
      <c r="G23" s="18">
        <f t="shared" ca="1" si="4"/>
        <v>653255454.89999998</v>
      </c>
      <c r="H23" s="19">
        <f t="shared" ca="1" si="1"/>
        <v>2310991899.27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3"/>
        <v>0</v>
      </c>
      <c r="E24" s="18">
        <f t="shared" ca="1" si="2"/>
        <v>993854085.8399229</v>
      </c>
      <c r="F24" s="18">
        <f t="shared" ca="1" si="4"/>
        <v>1763967.59</v>
      </c>
      <c r="G24" s="18">
        <f t="shared" ca="1" si="4"/>
        <v>330756835.649979</v>
      </c>
      <c r="H24" s="19">
        <f t="shared" ca="1" si="1"/>
        <v>1326374889.0799019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3"/>
        <v>0</v>
      </c>
      <c r="E25" s="18">
        <f t="shared" ca="1" si="2"/>
        <v>273762332.07999998</v>
      </c>
      <c r="F25" s="18">
        <f t="shared" ca="1" si="4"/>
        <v>10066856.100000001</v>
      </c>
      <c r="G25" s="18">
        <f t="shared" ca="1" si="4"/>
        <v>179860620.57999989</v>
      </c>
      <c r="H25" s="19">
        <f t="shared" ca="1" si="1"/>
        <v>463689808.75999987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3"/>
        <v>0</v>
      </c>
      <c r="E26" s="18">
        <f t="shared" ca="1" si="2"/>
        <v>726350922.64121997</v>
      </c>
      <c r="F26" s="18">
        <f t="shared" ca="1" si="4"/>
        <v>8780970.6787800007</v>
      </c>
      <c r="G26" s="18">
        <f t="shared" ca="1" si="4"/>
        <v>239022663.53</v>
      </c>
      <c r="H26" s="19">
        <f t="shared" ca="1" si="1"/>
        <v>974154556.8499999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3"/>
        <v>0</v>
      </c>
      <c r="E27" s="18">
        <f t="shared" ca="1" si="2"/>
        <v>1653564063.6400003</v>
      </c>
      <c r="F27" s="18">
        <f t="shared" ca="1" si="4"/>
        <v>1442119.16</v>
      </c>
      <c r="G27" s="18">
        <f t="shared" ca="1" si="4"/>
        <v>171416952.71000001</v>
      </c>
      <c r="H27" s="19">
        <f t="shared" ca="1" si="1"/>
        <v>1826423135.5100005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3"/>
        <v>0</v>
      </c>
      <c r="E28" s="18">
        <f t="shared" ca="1" si="2"/>
        <v>0</v>
      </c>
      <c r="F28" s="18">
        <f t="shared" ca="1" si="4"/>
        <v>0</v>
      </c>
      <c r="G28" s="18">
        <f t="shared" ca="1" si="4"/>
        <v>9434827.6199999992</v>
      </c>
      <c r="H28" s="19">
        <f t="shared" ca="1" si="1"/>
        <v>9434827.6199999992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3"/>
        <v>0</v>
      </c>
      <c r="E29" s="18">
        <f t="shared" ca="1" si="2"/>
        <v>1610322397.0099998</v>
      </c>
      <c r="F29" s="18">
        <f t="shared" ca="1" si="4"/>
        <v>121743.1529</v>
      </c>
      <c r="G29" s="18">
        <f t="shared" ca="1" si="4"/>
        <v>699250199.92000008</v>
      </c>
      <c r="H29" s="19">
        <f t="shared" ca="1" si="1"/>
        <v>2309694340.0829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3"/>
        <v>0</v>
      </c>
      <c r="E30" s="18">
        <f t="shared" ca="1" si="2"/>
        <v>200803199.24000853</v>
      </c>
      <c r="F30" s="18">
        <f t="shared" ca="1" si="4"/>
        <v>3089342.6999999993</v>
      </c>
      <c r="G30" s="18">
        <f t="shared" ca="1" si="4"/>
        <v>79854478.309990838</v>
      </c>
      <c r="H30" s="19">
        <f t="shared" ca="1" si="1"/>
        <v>283747020.24999934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3"/>
        <v>0</v>
      </c>
      <c r="E31" s="18">
        <f t="shared" ca="1" si="2"/>
        <v>2399598801.2175236</v>
      </c>
      <c r="F31" s="18">
        <f t="shared" ca="1" si="4"/>
        <v>12416452.129774</v>
      </c>
      <c r="G31" s="18">
        <f t="shared" ca="1" si="4"/>
        <v>455176821.92000002</v>
      </c>
      <c r="H31" s="19">
        <f t="shared" ca="1" si="1"/>
        <v>2867192075.2672977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3"/>
        <v>0</v>
      </c>
      <c r="E32" s="18">
        <f t="shared" ca="1" si="2"/>
        <v>1631972287.2700853</v>
      </c>
      <c r="F32" s="18">
        <f t="shared" ca="1" si="4"/>
        <v>12461209.649999999</v>
      </c>
      <c r="G32" s="18">
        <f t="shared" ca="1" si="4"/>
        <v>526800667.63000304</v>
      </c>
      <c r="H32" s="19">
        <f t="shared" ca="1" si="1"/>
        <v>2171234164.5500884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3"/>
        <v>0</v>
      </c>
      <c r="E33" s="18">
        <f t="shared" ca="1" si="2"/>
        <v>463996656.38995135</v>
      </c>
      <c r="F33" s="18">
        <f t="shared" ca="1" si="4"/>
        <v>673671.57</v>
      </c>
      <c r="G33" s="18">
        <f t="shared" ca="1" si="4"/>
        <v>52606184.210002474</v>
      </c>
      <c r="H33" s="19">
        <f t="shared" ca="1" si="1"/>
        <v>517276512.16995382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3"/>
        <v>0</v>
      </c>
      <c r="E34" s="18">
        <f t="shared" ca="1" si="2"/>
        <v>27585.78</v>
      </c>
      <c r="F34" s="18">
        <f t="shared" ca="1" si="4"/>
        <v>0</v>
      </c>
      <c r="G34" s="18">
        <f t="shared" ca="1" si="4"/>
        <v>2167835.0099999998</v>
      </c>
      <c r="H34" s="19">
        <f t="shared" ca="1" si="1"/>
        <v>2195420.7899999996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3"/>
        <v>0</v>
      </c>
      <c r="E35" s="18">
        <f t="shared" ca="1" si="2"/>
        <v>254800726.94000003</v>
      </c>
      <c r="F35" s="18">
        <f t="shared" ca="1" si="4"/>
        <v>1791830.51</v>
      </c>
      <c r="G35" s="18">
        <f t="shared" ca="1" si="4"/>
        <v>80615101.260000005</v>
      </c>
      <c r="H35" s="19">
        <f t="shared" ca="1" si="1"/>
        <v>337207658.71000004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3"/>
        <v>0</v>
      </c>
      <c r="E36" s="18">
        <f t="shared" ca="1" si="2"/>
        <v>0</v>
      </c>
      <c r="F36" s="18">
        <f t="shared" ca="1" si="4"/>
        <v>0</v>
      </c>
      <c r="G36" s="18">
        <f t="shared" ca="1" si="4"/>
        <v>0</v>
      </c>
      <c r="H36" s="19">
        <f t="shared" ca="1" si="1"/>
        <v>0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3"/>
        <v>0</v>
      </c>
      <c r="E37" s="18">
        <f t="shared" ca="1" si="2"/>
        <v>786365940.0999999</v>
      </c>
      <c r="F37" s="18">
        <f t="shared" ca="1" si="4"/>
        <v>0</v>
      </c>
      <c r="G37" s="18">
        <f t="shared" ca="1" si="4"/>
        <v>167959443.09999999</v>
      </c>
      <c r="H37" s="19">
        <f t="shared" ca="1" si="1"/>
        <v>954325383.19999993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3"/>
        <v>0</v>
      </c>
      <c r="E38" s="18">
        <f t="shared" ca="1" si="2"/>
        <v>1402825886.0899999</v>
      </c>
      <c r="F38" s="18">
        <f t="shared" ca="1" si="4"/>
        <v>1303630.43</v>
      </c>
      <c r="G38" s="18">
        <f t="shared" ca="1" si="4"/>
        <v>28227016.370000001</v>
      </c>
      <c r="H38" s="19">
        <f t="shared" ca="1" si="1"/>
        <v>1432356532.8899999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ca="1" si="3"/>
        <v>0</v>
      </c>
      <c r="E39" s="18">
        <f t="shared" ca="1" si="2"/>
        <v>5777621356.2600002</v>
      </c>
      <c r="F39" s="18">
        <f t="shared" ref="F39:G54" ca="1" si="5">IFERROR(IF($C$2="Yurtiçi",INDIRECT("'"&amp;$B$2&amp;"'!"&amp;ADDRESS(MATCH($B39,INDIRECT("'"&amp;$B$2&amp;"'!$B$1:$B$1095"),0),MATCH(F$5,INDIRECT("'"&amp;$B$2&amp;"'!5:5"),0))),IF($C$2="Yurtdışı",INDIRECT("'"&amp;$B$2&amp;"'!"&amp;ADDRESS(MATCH($B39,INDIRECT("'"&amp;$B$2&amp;"'!$B$1:$B$1095"),0),MATCH(F$5,INDIRECT("'"&amp;$B$2&amp;"'!5:5"),0)+1)),INDIRECT("'"&amp;$B$2&amp;"'!"&amp;ADDRESS(MATCH($B39,INDIRECT("'"&amp;$B$2&amp;"'!$B$1:$B$1095"),0),MATCH(F$5,INDIRECT("'"&amp;$B$2&amp;"'!5:5"),0)))+INDIRECT("'"&amp;$B$2&amp;"'!"&amp;ADDRESS(MATCH($B39,INDIRECT("'"&amp;$B$2&amp;"'!$B$1:$B$1095"),0),MATCH(F$5,INDIRECT("'"&amp;$B$2&amp;"'!5:5"),0)+1)))),0)</f>
        <v>1322554.6499999999</v>
      </c>
      <c r="G39" s="18">
        <f t="shared" ca="1" si="5"/>
        <v>1971216419.95</v>
      </c>
      <c r="H39" s="19">
        <f t="shared" ca="1" si="1"/>
        <v>7750160330.8599997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2"/>
        <v>0</v>
      </c>
      <c r="F40" s="18">
        <f t="shared" ca="1" si="5"/>
        <v>0</v>
      </c>
      <c r="G40" s="18">
        <f t="shared" ca="1" si="5"/>
        <v>10098579.289999999</v>
      </c>
      <c r="H40" s="19">
        <f t="shared" ca="1" si="1"/>
        <v>10098579.289999999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2"/>
        <v>0</v>
      </c>
      <c r="F41" s="18">
        <f t="shared" ca="1" si="5"/>
        <v>0</v>
      </c>
      <c r="G41" s="18">
        <f t="shared" ca="1" si="5"/>
        <v>0</v>
      </c>
      <c r="H41" s="19">
        <f t="shared" ca="1" si="1"/>
        <v>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2"/>
        <v>192269873.75000548</v>
      </c>
      <c r="F42" s="18">
        <f t="shared" ca="1" si="5"/>
        <v>3152599.51</v>
      </c>
      <c r="G42" s="18">
        <f t="shared" ca="1" si="5"/>
        <v>35598042.870000325</v>
      </c>
      <c r="H42" s="19">
        <f t="shared" ca="1" si="1"/>
        <v>231020516.13000581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2"/>
        <v>256880881.91997069</v>
      </c>
      <c r="F43" s="18">
        <f t="shared" ca="1" si="5"/>
        <v>7393043.9899999555</v>
      </c>
      <c r="G43" s="18">
        <f t="shared" ca="1" si="5"/>
        <v>45890732.199999958</v>
      </c>
      <c r="H43" s="19">
        <f t="shared" ca="1" si="1"/>
        <v>310164658.10997057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2"/>
        <v>0</v>
      </c>
      <c r="F44" s="18">
        <f t="shared" ca="1" si="5"/>
        <v>0</v>
      </c>
      <c r="G44" s="18">
        <f t="shared" ca="1" si="5"/>
        <v>0</v>
      </c>
      <c r="H44" s="19">
        <f t="shared" ca="1" si="1"/>
        <v>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0</v>
      </c>
      <c r="E45" s="18">
        <f t="shared" ca="1" si="2"/>
        <v>0</v>
      </c>
      <c r="F45" s="18">
        <f t="shared" ca="1" si="5"/>
        <v>0</v>
      </c>
      <c r="G45" s="18">
        <f t="shared" ca="1" si="5"/>
        <v>520089.57</v>
      </c>
      <c r="H45" s="19">
        <f t="shared" ca="1" si="1"/>
        <v>520089.57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2"/>
        <v>0</v>
      </c>
      <c r="F46" s="18">
        <f t="shared" ca="1" si="5"/>
        <v>0</v>
      </c>
      <c r="G46" s="18">
        <f t="shared" ca="1" si="5"/>
        <v>4090691.3600000013</v>
      </c>
      <c r="H46" s="19">
        <f t="shared" ca="1" si="1"/>
        <v>4090691.3600000013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2"/>
        <v>2399495931.29</v>
      </c>
      <c r="F47" s="18">
        <f t="shared" ca="1" si="5"/>
        <v>1199345</v>
      </c>
      <c r="G47" s="18">
        <f t="shared" ca="1" si="5"/>
        <v>831353846.18000007</v>
      </c>
      <c r="H47" s="19">
        <f t="shared" ca="1" si="1"/>
        <v>3232049122.4700003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2"/>
        <v>0</v>
      </c>
      <c r="F48" s="18">
        <f t="shared" ca="1" si="5"/>
        <v>0</v>
      </c>
      <c r="G48" s="18">
        <f t="shared" ca="1" si="5"/>
        <v>0</v>
      </c>
      <c r="H48" s="19">
        <f t="shared" ca="1" si="1"/>
        <v>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2"/>
        <v>0</v>
      </c>
      <c r="F49" s="18">
        <f t="shared" ca="1" si="5"/>
        <v>0</v>
      </c>
      <c r="G49" s="18">
        <f t="shared" ca="1" si="5"/>
        <v>57093047.18</v>
      </c>
      <c r="H49" s="19">
        <f t="shared" ca="1" si="1"/>
        <v>57093047.18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2"/>
        <v>322726531.59004545</v>
      </c>
      <c r="F50" s="18">
        <f t="shared" ca="1" si="5"/>
        <v>1315907.1206160001</v>
      </c>
      <c r="G50" s="18">
        <f t="shared" ca="1" si="5"/>
        <v>56626669.529999733</v>
      </c>
      <c r="H50" s="19">
        <f t="shared" ca="1" si="1"/>
        <v>380669108.2406612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2"/>
        <v>0</v>
      </c>
      <c r="F51" s="18">
        <f t="shared" ca="1" si="5"/>
        <v>0</v>
      </c>
      <c r="G51" s="18">
        <f t="shared" ca="1" si="5"/>
        <v>3574277.33</v>
      </c>
      <c r="H51" s="19">
        <f t="shared" ca="1" si="1"/>
        <v>3574277.33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2"/>
        <v>0</v>
      </c>
      <c r="F52" s="18">
        <f t="shared" ca="1" si="5"/>
        <v>0</v>
      </c>
      <c r="G52" s="18">
        <f t="shared" ca="1" si="5"/>
        <v>0</v>
      </c>
      <c r="H52" s="19">
        <f t="shared" ref="H52" ca="1" si="6">+SUM(D52:G52)</f>
        <v>0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2"/>
        <v>0</v>
      </c>
      <c r="F53" s="18">
        <f t="shared" ca="1" si="5"/>
        <v>0</v>
      </c>
      <c r="G53" s="18">
        <f t="shared" ca="1" si="5"/>
        <v>0</v>
      </c>
      <c r="H53" s="19">
        <f t="shared" ref="H53:H55" ca="1" si="7">+SUM(D53:G53)</f>
        <v>0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2"/>
        <v>0</v>
      </c>
      <c r="F54" s="18">
        <f t="shared" ca="1" si="5"/>
        <v>0</v>
      </c>
      <c r="G54" s="18">
        <f t="shared" ca="1" si="5"/>
        <v>0</v>
      </c>
      <c r="H54" s="19">
        <f t="shared" ca="1" si="7"/>
        <v>0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ca="1" si="3"/>
        <v>0</v>
      </c>
      <c r="E55" s="18">
        <f t="shared" ca="1" si="2"/>
        <v>0</v>
      </c>
      <c r="F55" s="18">
        <f t="shared" ref="F55:G70" ca="1" si="8">IFERROR(IF($C$2="Yurtiçi",INDIRECT("'"&amp;$B$2&amp;"'!"&amp;ADDRESS(MATCH($B55,INDIRECT("'"&amp;$B$2&amp;"'!$B$1:$B$1095"),0),MATCH(F$5,INDIRECT("'"&amp;$B$2&amp;"'!5:5"),0))),IF($C$2="Yurtdışı",INDIRECT("'"&amp;$B$2&amp;"'!"&amp;ADDRESS(MATCH($B55,INDIRECT("'"&amp;$B$2&amp;"'!$B$1:$B$1095"),0),MATCH(F$5,INDIRECT("'"&amp;$B$2&amp;"'!5:5"),0)+1)),INDIRECT("'"&amp;$B$2&amp;"'!"&amp;ADDRESS(MATCH($B55,INDIRECT("'"&amp;$B$2&amp;"'!$B$1:$B$1095"),0),MATCH(F$5,INDIRECT("'"&amp;$B$2&amp;"'!5:5"),0)))+INDIRECT("'"&amp;$B$2&amp;"'!"&amp;ADDRESS(MATCH($B55,INDIRECT("'"&amp;$B$2&amp;"'!$B$1:$B$1095"),0),MATCH(F$5,INDIRECT("'"&amp;$B$2&amp;"'!5:5"),0)+1)))),0)</f>
        <v>0</v>
      </c>
      <c r="G55" s="18">
        <f t="shared" ca="1" si="8"/>
        <v>0</v>
      </c>
      <c r="H55" s="19">
        <f t="shared" ca="1" si="7"/>
        <v>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3"/>
        <v>0</v>
      </c>
      <c r="E56" s="18">
        <f t="shared" ca="1" si="2"/>
        <v>0</v>
      </c>
      <c r="F56" s="18">
        <f t="shared" ca="1" si="8"/>
        <v>0</v>
      </c>
      <c r="G56" s="18">
        <f t="shared" ca="1" si="8"/>
        <v>0</v>
      </c>
      <c r="H56" s="19">
        <f t="shared" ca="1" si="1"/>
        <v>0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3"/>
        <v>0</v>
      </c>
      <c r="E57" s="18">
        <f t="shared" ca="1" si="2"/>
        <v>0</v>
      </c>
      <c r="F57" s="18">
        <f t="shared" ca="1" si="8"/>
        <v>0</v>
      </c>
      <c r="G57" s="18">
        <f t="shared" ca="1" si="8"/>
        <v>0</v>
      </c>
      <c r="H57" s="19">
        <f t="shared" ca="1" si="1"/>
        <v>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3"/>
        <v>0</v>
      </c>
      <c r="E58" s="18">
        <f t="shared" ca="1" si="2"/>
        <v>0</v>
      </c>
      <c r="F58" s="18">
        <f t="shared" ca="1" si="8"/>
        <v>0</v>
      </c>
      <c r="G58" s="18">
        <f t="shared" ca="1" si="8"/>
        <v>0</v>
      </c>
      <c r="H58" s="19">
        <f t="shared" ca="1" si="1"/>
        <v>0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3"/>
        <v>0</v>
      </c>
      <c r="E59" s="18">
        <f t="shared" ca="1" si="2"/>
        <v>0</v>
      </c>
      <c r="F59" s="18">
        <f t="shared" ca="1" si="8"/>
        <v>0</v>
      </c>
      <c r="G59" s="18">
        <f t="shared" ca="1" si="8"/>
        <v>0</v>
      </c>
      <c r="H59" s="19">
        <f t="shared" ca="1" si="1"/>
        <v>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3"/>
        <v>0</v>
      </c>
      <c r="E60" s="18">
        <f t="shared" ca="1" si="2"/>
        <v>0</v>
      </c>
      <c r="F60" s="18">
        <f t="shared" ca="1" si="8"/>
        <v>0</v>
      </c>
      <c r="G60" s="18">
        <f t="shared" ca="1" si="8"/>
        <v>0</v>
      </c>
      <c r="H60" s="19">
        <f t="shared" ca="1" si="1"/>
        <v>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3"/>
        <v>0</v>
      </c>
      <c r="E61" s="18">
        <f t="shared" ca="1" si="2"/>
        <v>0</v>
      </c>
      <c r="F61" s="18">
        <f t="shared" ca="1" si="8"/>
        <v>0</v>
      </c>
      <c r="G61" s="18">
        <f t="shared" ca="1" si="8"/>
        <v>0</v>
      </c>
      <c r="H61" s="19">
        <f t="shared" ref="H61" ca="1" si="9">+SUM(D61:G61)</f>
        <v>0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3"/>
        <v>0</v>
      </c>
      <c r="E62" s="18">
        <f t="shared" ca="1" si="2"/>
        <v>0</v>
      </c>
      <c r="F62" s="18">
        <f t="shared" ca="1" si="8"/>
        <v>0</v>
      </c>
      <c r="G62" s="18">
        <f t="shared" ca="1" si="8"/>
        <v>0</v>
      </c>
      <c r="H62" s="19">
        <f t="shared" ref="H62:H76" ca="1" si="10">+SUM(D62:G62)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3"/>
        <v>0</v>
      </c>
      <c r="E63" s="18">
        <f t="shared" ca="1" si="2"/>
        <v>0</v>
      </c>
      <c r="F63" s="18">
        <f t="shared" ca="1" si="8"/>
        <v>0</v>
      </c>
      <c r="G63" s="18">
        <f t="shared" ca="1" si="8"/>
        <v>0</v>
      </c>
      <c r="H63" s="19">
        <f t="shared" ca="1" si="10"/>
        <v>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3"/>
        <v>0</v>
      </c>
      <c r="E64" s="18">
        <f t="shared" ca="1" si="2"/>
        <v>0</v>
      </c>
      <c r="F64" s="18">
        <f t="shared" ca="1" si="8"/>
        <v>0</v>
      </c>
      <c r="G64" s="18">
        <f t="shared" ca="1" si="8"/>
        <v>0</v>
      </c>
      <c r="H64" s="19">
        <f t="shared" ca="1" si="10"/>
        <v>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3"/>
        <v>0</v>
      </c>
      <c r="E65" s="18">
        <f t="shared" ca="1" si="2"/>
        <v>0</v>
      </c>
      <c r="F65" s="18">
        <f t="shared" ca="1" si="8"/>
        <v>0</v>
      </c>
      <c r="G65" s="18">
        <f t="shared" ca="1" si="8"/>
        <v>0</v>
      </c>
      <c r="H65" s="19">
        <f t="shared" ca="1" si="10"/>
        <v>0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3"/>
        <v>0</v>
      </c>
      <c r="E66" s="18">
        <f t="shared" ca="1" si="2"/>
        <v>0</v>
      </c>
      <c r="F66" s="18">
        <f t="shared" ca="1" si="8"/>
        <v>0</v>
      </c>
      <c r="G66" s="18">
        <f t="shared" ca="1" si="8"/>
        <v>0</v>
      </c>
      <c r="H66" s="19">
        <f t="shared" ca="1" si="10"/>
        <v>0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3"/>
        <v>0</v>
      </c>
      <c r="E67" s="18">
        <f t="shared" ca="1" si="2"/>
        <v>0</v>
      </c>
      <c r="F67" s="18">
        <f t="shared" ca="1" si="8"/>
        <v>0</v>
      </c>
      <c r="G67" s="18">
        <f t="shared" ca="1" si="8"/>
        <v>0</v>
      </c>
      <c r="H67" s="19">
        <f t="shared" ca="1" si="10"/>
        <v>0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3"/>
        <v>0</v>
      </c>
      <c r="E68" s="18">
        <f t="shared" ca="1" si="2"/>
        <v>0</v>
      </c>
      <c r="F68" s="18">
        <f t="shared" ca="1" si="8"/>
        <v>0</v>
      </c>
      <c r="G68" s="18">
        <f t="shared" ca="1" si="8"/>
        <v>0</v>
      </c>
      <c r="H68" s="19">
        <f t="shared" ca="1" si="10"/>
        <v>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3"/>
        <v>0</v>
      </c>
      <c r="E69" s="18">
        <f t="shared" ca="1" si="2"/>
        <v>0</v>
      </c>
      <c r="F69" s="18">
        <f t="shared" ca="1" si="8"/>
        <v>0</v>
      </c>
      <c r="G69" s="18">
        <f t="shared" ca="1" si="8"/>
        <v>0</v>
      </c>
      <c r="H69" s="19">
        <f t="shared" ca="1" si="10"/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3"/>
        <v>0</v>
      </c>
      <c r="E70" s="18">
        <f t="shared" ca="1" si="2"/>
        <v>0</v>
      </c>
      <c r="F70" s="18">
        <f t="shared" ca="1" si="8"/>
        <v>0</v>
      </c>
      <c r="G70" s="18">
        <f t="shared" ca="1" si="8"/>
        <v>0</v>
      </c>
      <c r="H70" s="19">
        <f t="shared" ca="1" si="10"/>
        <v>0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ca="1" si="3"/>
        <v>0</v>
      </c>
      <c r="E71" s="18">
        <f t="shared" ca="1" si="2"/>
        <v>0</v>
      </c>
      <c r="F71" s="18">
        <f t="shared" ref="F71:G76" ca="1" si="11">IFERROR(IF($C$2="Yurtiçi",INDIRECT("'"&amp;$B$2&amp;"'!"&amp;ADDRESS(MATCH($B71,INDIRECT("'"&amp;$B$2&amp;"'!$B$1:$B$1095"),0),MATCH(F$5,INDIRECT("'"&amp;$B$2&amp;"'!5:5"),0))),IF($C$2="Yurtdışı",INDIRECT("'"&amp;$B$2&amp;"'!"&amp;ADDRESS(MATCH($B71,INDIRECT("'"&amp;$B$2&amp;"'!$B$1:$B$1095"),0),MATCH(F$5,INDIRECT("'"&amp;$B$2&amp;"'!5:5"),0)+1)),INDIRECT("'"&amp;$B$2&amp;"'!"&amp;ADDRESS(MATCH($B71,INDIRECT("'"&amp;$B$2&amp;"'!$B$1:$B$1095"),0),MATCH(F$5,INDIRECT("'"&amp;$B$2&amp;"'!5:5"),0)))+INDIRECT("'"&amp;$B$2&amp;"'!"&amp;ADDRESS(MATCH($B71,INDIRECT("'"&amp;$B$2&amp;"'!$B$1:$B$1095"),0),MATCH(F$5,INDIRECT("'"&amp;$B$2&amp;"'!5:5"),0)+1)))),0)</f>
        <v>0</v>
      </c>
      <c r="G71" s="18">
        <f t="shared" ca="1" si="11"/>
        <v>0</v>
      </c>
      <c r="H71" s="19">
        <f t="shared" ca="1" si="10"/>
        <v>0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3"/>
        <v>0</v>
      </c>
      <c r="E72" s="18">
        <f t="shared" ref="E72:E76" ca="1" si="12">IFERROR(IF($C$2="Yurtiçi",INDIRECT("'"&amp;$B$2&amp;"'!"&amp;ADDRESS(MATCH($B72,INDIRECT("'"&amp;$B$2&amp;"'!$B$1:$B$1095"),0),MATCH("715-Yeşilkart Hariç",INDIRECT("'"&amp;$B$2&amp;"'!5:5"),0))),IF($C$2="Yurtdışı",INDIRECT("'"&amp;$B$2&amp;"'!"&amp;ADDRESS(MATCH($B72,INDIRECT("'"&amp;$B$2&amp;"'!$B$1:$B$1095"),0),MATCH("715-Yeşilkart Hariç",INDIRECT("'"&amp;$B$2&amp;"'!5:5"),0)+1)),INDIRECT("'"&amp;$B$2&amp;"'!"&amp;ADDRESS(MATCH($B72,INDIRECT("'"&amp;$B$2&amp;"'!$B$1:$B$1095"),0),MATCH("715-Yeşilkart Hariç",INDIRECT("'"&amp;$B$2&amp;"'!5:5"),0)))+INDIRECT("'"&amp;$B$2&amp;"'!"&amp;ADDRESS(MATCH($B72,INDIRECT("'"&amp;$B$2&amp;"'!$B$1:$B$1095"),0),MATCH("715-Yeşilkart Hariç",INDIRECT("'"&amp;$B$2&amp;"'!5:5"),0)+1)))),0)</f>
        <v>0</v>
      </c>
      <c r="F72" s="18">
        <f t="shared" ca="1" si="11"/>
        <v>0</v>
      </c>
      <c r="G72" s="18">
        <f t="shared" ca="1" si="11"/>
        <v>0</v>
      </c>
      <c r="H72" s="19">
        <f t="shared" ca="1" si="10"/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3"/>
        <v>0</v>
      </c>
      <c r="E73" s="18">
        <f t="shared" ca="1" si="12"/>
        <v>0</v>
      </c>
      <c r="F73" s="18">
        <f t="shared" ca="1" si="11"/>
        <v>0</v>
      </c>
      <c r="G73" s="18">
        <f t="shared" ca="1" si="11"/>
        <v>0</v>
      </c>
      <c r="H73" s="19">
        <f t="shared" ca="1" si="10"/>
        <v>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3"/>
        <v>0</v>
      </c>
      <c r="E74" s="18">
        <f t="shared" ca="1" si="12"/>
        <v>0</v>
      </c>
      <c r="F74" s="18">
        <f t="shared" ca="1" si="11"/>
        <v>0</v>
      </c>
      <c r="G74" s="18">
        <f t="shared" ca="1" si="11"/>
        <v>0</v>
      </c>
      <c r="H74" s="19">
        <f t="shared" ca="1" si="10"/>
        <v>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3"/>
        <v>0</v>
      </c>
      <c r="E75" s="18">
        <f t="shared" ca="1" si="12"/>
        <v>0</v>
      </c>
      <c r="F75" s="18">
        <f t="shared" ca="1" si="11"/>
        <v>0</v>
      </c>
      <c r="G75" s="18">
        <f t="shared" ca="1" si="11"/>
        <v>0</v>
      </c>
      <c r="H75" s="19">
        <f t="shared" ca="1" si="10"/>
        <v>0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3"/>
        <v>0</v>
      </c>
      <c r="E76" s="18">
        <f t="shared" ca="1" si="12"/>
        <v>0</v>
      </c>
      <c r="F76" s="18">
        <f t="shared" ca="1" si="11"/>
        <v>0</v>
      </c>
      <c r="G76" s="18">
        <f t="shared" ca="1" si="11"/>
        <v>0</v>
      </c>
      <c r="H76" s="19">
        <f t="shared" ca="1" si="10"/>
        <v>0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ca="1">SUMIF($C$7:$C$76,"HD",D$7:D$76)</f>
        <v>0</v>
      </c>
      <c r="E77" s="49">
        <f ca="1">SUMIF($C$7:$C$76,"HD",E$7:E$76)</f>
        <v>34059480582.560932</v>
      </c>
      <c r="F77" s="49">
        <f ca="1">SUMIF($C$7:$C$76,"HD",F$7:F$76)</f>
        <v>478284245.59491593</v>
      </c>
      <c r="G77" s="49">
        <f ca="1">SUMIF($C$7:$C$76,"HD",G$7:G$76)</f>
        <v>9067719977.8047543</v>
      </c>
      <c r="H77" s="49">
        <f ca="1">SUMIF($C$7:$C$76,"HD",H$7:H$76)</f>
        <v>43605484805.960602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49">
        <f ca="1">SUMIF($C$7:$C$76,"H",G$7:G$76)+SUMIF($C$7:$C$76,"E",G$7:G$76)</f>
        <v>0</v>
      </c>
      <c r="H78" s="49">
        <f ca="1">SUMIF($C$7:$C$76,"H",H$7:H$76)+SUMIF($C$7:$C$76,"E",H$7:H$76)</f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ca="1">D77+D78</f>
        <v>0</v>
      </c>
      <c r="E79" s="49">
        <f ca="1">E77+E78</f>
        <v>34059480582.560932</v>
      </c>
      <c r="F79" s="49">
        <f ca="1">F77+F78</f>
        <v>478284245.59491593</v>
      </c>
      <c r="G79" s="49">
        <f ca="1">G77+G78</f>
        <v>9067719977.8047543</v>
      </c>
      <c r="H79" s="49">
        <f ca="1">H77+H78</f>
        <v>43605484805.960602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C2" xr:uid="{B1D900A9-8EA4-4B79-9F1B-848B76CAF571}">
      <formula1>"Toplam,Yurtiçi,Yurtdışı"</formula1>
    </dataValidation>
    <dataValidation type="list" allowBlank="1" showInputMessage="1" showErrorMessage="1" sqref="B2" xr:uid="{CE116698-F3E4-473F-B3F9-745CCE1DBC4D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E1BB-3C30-42A1-A08D-AE352A6958CC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344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715</v>
      </c>
      <c r="E5" s="78">
        <v>903</v>
      </c>
      <c r="F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72</v>
      </c>
      <c r="E6" s="56" t="s">
        <v>73</v>
      </c>
      <c r="F6" s="79" t="s">
        <v>345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ca="1">IFERROR(IF($C$2="Yurtiçi",INDIRECT("'"&amp;$B$2&amp;"'!"&amp;ADDRESS(MATCH($B7,INDIRECT("'"&amp;$B$2&amp;"'!$B$1:$B$1095"),0),MATCH("715-Yeşilkart Hariç",INDIRECT("'"&amp;$B$2&amp;"'!5:5"),0))),IF($C$2="Yurtdışı",INDIRECT("'"&amp;$B$2&amp;"'!"&amp;ADDRESS(MATCH($B7,INDIRECT("'"&amp;$B$2&amp;"'!$B$1:$B$1095"),0),MATCH("715-Yeşilkart Hariç",INDIRECT("'"&amp;$B$2&amp;"'!5:5"),0)+1)),INDIRECT("'"&amp;$B$2&amp;"'!"&amp;ADDRESS(MATCH($B7,INDIRECT("'"&amp;$B$2&amp;"'!$B$1:$B$1095"),0),MATCH("715-Yeşilkart Hariç",INDIRECT("'"&amp;$B$2&amp;"'!5:5"),0)))+INDIRECT("'"&amp;$B$2&amp;"'!"&amp;ADDRESS(MATCH($B7,INDIRECT("'"&amp;$B$2&amp;"'!$B$1:$B$1095"),0),MATCH("715-Yeşilkart Hariç",INDIRECT("'"&amp;$B$2&amp;"'!5:5"),0)+1)))),0)</f>
        <v>0</v>
      </c>
      <c r="E7" s="18">
        <f t="shared" ref="E7:E70" ca="1" si="0">IFERROR(IF($C$2="Yurtiçi",INDIRECT("'"&amp;$B$2&amp;"'!"&amp;ADDRESS(MATCH($B7,INDIRECT("'"&amp;$B$2&amp;"'!$B$1:$B$1095"),0),MATCH(E$5,INDIRECT("'"&amp;$B$2&amp;"'!5:5"),0))),IF($C$2="Yurtdışı",INDIRECT("'"&amp;$B$2&amp;"'!"&amp;ADDRESS(MATCH($B7,INDIRECT("'"&amp;$B$2&amp;"'!$B$1:$B$1095"),0),MATCH(E$5,INDIRECT("'"&amp;$B$2&amp;"'!5:5"),0)+1)),INDIRECT("'"&amp;$B$2&amp;"'!"&amp;ADDRESS(MATCH($B7,INDIRECT("'"&amp;$B$2&amp;"'!$B$1:$B$1095"),0),MATCH(E$5,INDIRECT("'"&amp;$B$2&amp;"'!5:5"),0)))+INDIRECT("'"&amp;$B$2&amp;"'!"&amp;ADDRESS(MATCH($B7,INDIRECT("'"&amp;$B$2&amp;"'!$B$1:$B$1095"),0),MATCH(E$5,INDIRECT("'"&amp;$B$2&amp;"'!5:5"),0)+1)))),0)</f>
        <v>0</v>
      </c>
      <c r="F7" s="19">
        <f t="shared" ref="F7:F41" ca="1" si="1">+SUM(D7:E7)</f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ref="D8:D71" ca="1" si="2">IFERROR(IF($C$2="Yurtiçi",INDIRECT("'"&amp;$B$2&amp;"'!"&amp;ADDRESS(MATCH($B8,INDIRECT("'"&amp;$B$2&amp;"'!$B$1:$B$1095"),0),MATCH("715-Yeşilkart Hariç",INDIRECT("'"&amp;$B$2&amp;"'!5:5"),0))),IF($C$2="Yurtdışı",INDIRECT("'"&amp;$B$2&amp;"'!"&amp;ADDRESS(MATCH($B8,INDIRECT("'"&amp;$B$2&amp;"'!$B$1:$B$1095"),0),MATCH("715-Yeşilkart Hariç",INDIRECT("'"&amp;$B$2&amp;"'!5:5"),0)+1)),INDIRECT("'"&amp;$B$2&amp;"'!"&amp;ADDRESS(MATCH($B8,INDIRECT("'"&amp;$B$2&amp;"'!$B$1:$B$1095"),0),MATCH("715-Yeşilkart Hariç",INDIRECT("'"&amp;$B$2&amp;"'!5:5"),0)))+INDIRECT("'"&amp;$B$2&amp;"'!"&amp;ADDRESS(MATCH($B8,INDIRECT("'"&amp;$B$2&amp;"'!$B$1:$B$1095"),0),MATCH("715-Yeşilkart Hariç",INDIRECT("'"&amp;$B$2&amp;"'!5:5"),0)+1)))),0)</f>
        <v>448464680.06</v>
      </c>
      <c r="E8" s="18">
        <f t="shared" ca="1" si="0"/>
        <v>0</v>
      </c>
      <c r="F8" s="19">
        <f t="shared" ca="1" si="1"/>
        <v>448464680.06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2"/>
        <v>1858862144.4000003</v>
      </c>
      <c r="E9" s="18">
        <f t="shared" ca="1" si="0"/>
        <v>34614455.170000002</v>
      </c>
      <c r="F9" s="19">
        <f t="shared" ca="1" si="1"/>
        <v>1893476599.5700004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2"/>
        <v>1844849276.9701798</v>
      </c>
      <c r="E10" s="18">
        <f t="shared" ca="1" si="0"/>
        <v>122364248.48</v>
      </c>
      <c r="F10" s="19">
        <f t="shared" ca="1" si="1"/>
        <v>1967213525.4501798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2"/>
        <v>1564889964.7897</v>
      </c>
      <c r="E11" s="18">
        <f t="shared" ca="1" si="0"/>
        <v>3818646.6061</v>
      </c>
      <c r="F11" s="19">
        <f t="shared" ca="1" si="1"/>
        <v>1568708611.3958001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2"/>
        <v>0</v>
      </c>
      <c r="E12" s="18">
        <f t="shared" ca="1" si="0"/>
        <v>0</v>
      </c>
      <c r="F12" s="19">
        <f t="shared" ca="1" si="1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2"/>
        <v>1426323068.09232</v>
      </c>
      <c r="E13" s="18">
        <f t="shared" ca="1" si="0"/>
        <v>1337448.2467459999</v>
      </c>
      <c r="F13" s="19">
        <f t="shared" ca="1" si="1"/>
        <v>1427660516.339066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2"/>
        <v>1430882653.54</v>
      </c>
      <c r="E14" s="18">
        <f t="shared" ca="1" si="0"/>
        <v>23361567.920000002</v>
      </c>
      <c r="F14" s="19">
        <f t="shared" ca="1" si="1"/>
        <v>1454244221.46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2"/>
        <v>0</v>
      </c>
      <c r="E15" s="18">
        <f t="shared" ca="1" si="0"/>
        <v>0</v>
      </c>
      <c r="F15" s="19">
        <f t="shared" ca="1" si="1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2"/>
        <v>0</v>
      </c>
      <c r="E16" s="18">
        <f t="shared" ca="1" si="0"/>
        <v>0</v>
      </c>
      <c r="F16" s="19">
        <f t="shared" ca="1" si="1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2"/>
        <v>458014526.13</v>
      </c>
      <c r="E17" s="18">
        <f t="shared" ca="1" si="0"/>
        <v>0</v>
      </c>
      <c r="F17" s="19">
        <f t="shared" ca="1" si="1"/>
        <v>458014526.13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2"/>
        <v>0</v>
      </c>
      <c r="E18" s="18">
        <f t="shared" ca="1" si="0"/>
        <v>0</v>
      </c>
      <c r="F18" s="19">
        <f t="shared" ca="1" si="1"/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2"/>
        <v>0</v>
      </c>
      <c r="E19" s="18">
        <f t="shared" ca="1" si="0"/>
        <v>0</v>
      </c>
      <c r="F19" s="19">
        <f t="shared" ca="1" si="1"/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2"/>
        <v>403241535.38000005</v>
      </c>
      <c r="E20" s="18">
        <f t="shared" ca="1" si="0"/>
        <v>1725736.8</v>
      </c>
      <c r="F20" s="19">
        <f t="shared" ca="1" si="1"/>
        <v>404967272.18000007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2"/>
        <v>-121.19</v>
      </c>
      <c r="E21" s="18">
        <f t="shared" ca="1" si="0"/>
        <v>0</v>
      </c>
      <c r="F21" s="19">
        <f t="shared" ca="1" si="1"/>
        <v>-121.19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2"/>
        <v>1682578819.9499998</v>
      </c>
      <c r="E22" s="18">
        <f t="shared" ca="1" si="0"/>
        <v>159165029.44999999</v>
      </c>
      <c r="F22" s="19">
        <f t="shared" ca="1" si="1"/>
        <v>1841743849.3999999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2"/>
        <v>1594134575.3899999</v>
      </c>
      <c r="E23" s="18">
        <f t="shared" ca="1" si="0"/>
        <v>63601868.979999997</v>
      </c>
      <c r="F23" s="19">
        <f t="shared" ca="1" si="1"/>
        <v>1657736444.3699999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993854085.8399229</v>
      </c>
      <c r="E24" s="18">
        <f t="shared" ca="1" si="0"/>
        <v>1763967.59</v>
      </c>
      <c r="F24" s="19">
        <f t="shared" ca="1" si="1"/>
        <v>995618053.42992294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273762332.07999998</v>
      </c>
      <c r="E25" s="18">
        <f t="shared" ca="1" si="0"/>
        <v>10066856.100000001</v>
      </c>
      <c r="F25" s="19">
        <f t="shared" ca="1" si="1"/>
        <v>283829188.18000001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726350922.64121997</v>
      </c>
      <c r="E26" s="18">
        <f t="shared" ca="1" si="0"/>
        <v>8780970.6787800007</v>
      </c>
      <c r="F26" s="19">
        <f t="shared" ca="1" si="1"/>
        <v>735131893.31999993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1653564063.6400003</v>
      </c>
      <c r="E27" s="18">
        <f t="shared" ca="1" si="0"/>
        <v>1442119.16</v>
      </c>
      <c r="F27" s="19">
        <f t="shared" ca="1" si="1"/>
        <v>1655006182.8000004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0"/>
        <v>0</v>
      </c>
      <c r="F28" s="19">
        <f t="shared" ca="1" si="1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1610322397.0099998</v>
      </c>
      <c r="E29" s="18">
        <f t="shared" ca="1" si="0"/>
        <v>121743.1529</v>
      </c>
      <c r="F29" s="19">
        <f t="shared" ca="1" si="1"/>
        <v>1610444140.1628997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200803199.24000853</v>
      </c>
      <c r="E30" s="18">
        <f t="shared" ca="1" si="0"/>
        <v>3089342.6999999993</v>
      </c>
      <c r="F30" s="19">
        <f t="shared" ca="1" si="1"/>
        <v>203892541.94000852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2399598801.2175236</v>
      </c>
      <c r="E31" s="18">
        <f t="shared" ca="1" si="0"/>
        <v>12416452.129774</v>
      </c>
      <c r="F31" s="19">
        <f t="shared" ca="1" si="1"/>
        <v>2412015253.3472977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1631972287.2700853</v>
      </c>
      <c r="E32" s="18">
        <f t="shared" ca="1" si="0"/>
        <v>12461209.649999999</v>
      </c>
      <c r="F32" s="19">
        <f t="shared" ca="1" si="1"/>
        <v>1644433496.9200854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463996656.38995135</v>
      </c>
      <c r="E33" s="18">
        <f t="shared" ca="1" si="0"/>
        <v>673671.57</v>
      </c>
      <c r="F33" s="19">
        <f t="shared" ca="1" si="1"/>
        <v>464670327.95995134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27585.78</v>
      </c>
      <c r="E34" s="18">
        <f t="shared" ca="1" si="0"/>
        <v>0</v>
      </c>
      <c r="F34" s="19">
        <f t="shared" ca="1" si="1"/>
        <v>27585.78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254800726.94000003</v>
      </c>
      <c r="E35" s="18">
        <f t="shared" ca="1" si="0"/>
        <v>1791830.51</v>
      </c>
      <c r="F35" s="19">
        <f t="shared" ca="1" si="1"/>
        <v>256592557.45000002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0"/>
        <v>0</v>
      </c>
      <c r="F36" s="19">
        <f t="shared" ca="1" si="1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786365940.0999999</v>
      </c>
      <c r="E37" s="18">
        <f t="shared" ca="1" si="0"/>
        <v>0</v>
      </c>
      <c r="F37" s="19">
        <f t="shared" ca="1" si="1"/>
        <v>786365940.0999999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1402825886.0899999</v>
      </c>
      <c r="E38" s="18">
        <f t="shared" ca="1" si="0"/>
        <v>1303630.43</v>
      </c>
      <c r="F38" s="19">
        <f t="shared" ca="1" si="1"/>
        <v>1404129516.52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2"/>
        <v>5777621356.2600002</v>
      </c>
      <c r="E39" s="18">
        <f t="shared" ca="1" si="0"/>
        <v>1322554.6499999999</v>
      </c>
      <c r="F39" s="19">
        <f t="shared" ca="1" si="1"/>
        <v>5778943910.9099998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2"/>
        <v>0</v>
      </c>
      <c r="E40" s="18">
        <f t="shared" ca="1" si="0"/>
        <v>0</v>
      </c>
      <c r="F40" s="19">
        <f t="shared" ca="1" si="1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2"/>
        <v>0</v>
      </c>
      <c r="E41" s="18">
        <f t="shared" ca="1" si="0"/>
        <v>0</v>
      </c>
      <c r="F41" s="19">
        <f t="shared" ca="1" si="1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2"/>
        <v>192269873.75000548</v>
      </c>
      <c r="E42" s="18">
        <f t="shared" ca="1" si="0"/>
        <v>3152599.51</v>
      </c>
      <c r="F42" s="19">
        <f t="shared" ref="F42" ca="1" si="3">+SUM(D42:E42)</f>
        <v>195422473.26000547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2"/>
        <v>256880881.91997069</v>
      </c>
      <c r="E43" s="18">
        <f t="shared" ca="1" si="0"/>
        <v>7393043.9899999555</v>
      </c>
      <c r="F43" s="19">
        <f t="shared" ref="F43:F60" ca="1" si="4">+SUM(D43:E43)</f>
        <v>264273925.90997064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2"/>
        <v>0</v>
      </c>
      <c r="E44" s="18">
        <f t="shared" ca="1" si="0"/>
        <v>0</v>
      </c>
      <c r="F44" s="19">
        <f t="shared" ca="1" si="4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2"/>
        <v>0</v>
      </c>
      <c r="E45" s="18">
        <f t="shared" ca="1" si="0"/>
        <v>0</v>
      </c>
      <c r="F45" s="19">
        <f t="shared" ca="1" si="4"/>
        <v>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2"/>
        <v>0</v>
      </c>
      <c r="E46" s="18">
        <f t="shared" ca="1" si="0"/>
        <v>0</v>
      </c>
      <c r="F46" s="19">
        <f t="shared" ca="1" si="4"/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2"/>
        <v>2399495931.29</v>
      </c>
      <c r="E47" s="18">
        <f t="shared" ca="1" si="0"/>
        <v>1199345</v>
      </c>
      <c r="F47" s="19">
        <f t="shared" ca="1" si="4"/>
        <v>2400695276.29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2"/>
        <v>0</v>
      </c>
      <c r="E48" s="18">
        <f t="shared" ca="1" si="0"/>
        <v>0</v>
      </c>
      <c r="F48" s="19">
        <f t="shared" ca="1" si="4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2"/>
        <v>0</v>
      </c>
      <c r="E49" s="18">
        <f t="shared" ca="1" si="0"/>
        <v>0</v>
      </c>
      <c r="F49" s="19">
        <f t="shared" ca="1" si="4"/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2"/>
        <v>322726531.59004545</v>
      </c>
      <c r="E50" s="18">
        <f t="shared" ca="1" si="0"/>
        <v>1315907.1206160001</v>
      </c>
      <c r="F50" s="19">
        <f t="shared" ca="1" si="4"/>
        <v>324042438.71066147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2"/>
        <v>0</v>
      </c>
      <c r="E51" s="18">
        <f t="shared" ca="1" si="0"/>
        <v>0</v>
      </c>
      <c r="F51" s="19">
        <f t="shared" ca="1" si="4"/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2"/>
        <v>0</v>
      </c>
      <c r="E52" s="18">
        <f t="shared" ca="1" si="0"/>
        <v>0</v>
      </c>
      <c r="F52" s="19">
        <f t="shared" ref="F52" ca="1" si="5">+SUM(D52:E52)</f>
        <v>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2"/>
        <v>0</v>
      </c>
      <c r="E53" s="18">
        <f t="shared" ca="1" si="0"/>
        <v>0</v>
      </c>
      <c r="F53" s="19">
        <f t="shared" ref="F53:F56" ca="1" si="6">+SUM(D53:E53)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2"/>
        <v>0</v>
      </c>
      <c r="E54" s="18">
        <f t="shared" ca="1" si="0"/>
        <v>0</v>
      </c>
      <c r="F54" s="19">
        <f t="shared" ca="1" si="6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2"/>
        <v>0</v>
      </c>
      <c r="E55" s="18">
        <f t="shared" ca="1" si="0"/>
        <v>0</v>
      </c>
      <c r="F55" s="19">
        <f t="shared" ca="1" si="6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2"/>
        <v>0</v>
      </c>
      <c r="E56" s="18">
        <f t="shared" ca="1" si="0"/>
        <v>0</v>
      </c>
      <c r="F56" s="19">
        <f t="shared" ca="1" si="6"/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2"/>
        <v>0</v>
      </c>
      <c r="E57" s="18">
        <f t="shared" ca="1" si="0"/>
        <v>0</v>
      </c>
      <c r="F57" s="19">
        <f t="shared" ca="1" si="4"/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2"/>
        <v>0</v>
      </c>
      <c r="E58" s="18">
        <f t="shared" ca="1" si="0"/>
        <v>0</v>
      </c>
      <c r="F58" s="19">
        <f t="shared" ca="1" si="4"/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2"/>
        <v>0</v>
      </c>
      <c r="E59" s="18">
        <f t="shared" ca="1" si="0"/>
        <v>0</v>
      </c>
      <c r="F59" s="19">
        <f t="shared" ca="1" si="4"/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2"/>
        <v>0</v>
      </c>
      <c r="E60" s="18">
        <f t="shared" ca="1" si="0"/>
        <v>0</v>
      </c>
      <c r="F60" s="19">
        <f t="shared" ca="1" si="4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2"/>
        <v>0</v>
      </c>
      <c r="E61" s="18">
        <f t="shared" ca="1" si="0"/>
        <v>0</v>
      </c>
      <c r="F61" s="19">
        <f t="shared" ref="F61" ca="1" si="7">+SUM(D61:E61)</f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2"/>
        <v>0</v>
      </c>
      <c r="E62" s="18">
        <f t="shared" ca="1" si="0"/>
        <v>0</v>
      </c>
      <c r="F62" s="19">
        <f t="shared" ref="F62:F76" ca="1" si="8">+SUM(D62:E62)</f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2"/>
        <v>0</v>
      </c>
      <c r="E63" s="18">
        <f t="shared" ca="1" si="0"/>
        <v>0</v>
      </c>
      <c r="F63" s="19">
        <f t="shared" ca="1" si="8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2"/>
        <v>0</v>
      </c>
      <c r="E64" s="18">
        <f t="shared" ca="1" si="0"/>
        <v>0</v>
      </c>
      <c r="F64" s="19">
        <f t="shared" ca="1" si="8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2"/>
        <v>0</v>
      </c>
      <c r="E65" s="18">
        <f t="shared" ca="1" si="0"/>
        <v>0</v>
      </c>
      <c r="F65" s="19">
        <f t="shared" ca="1" si="8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2"/>
        <v>0</v>
      </c>
      <c r="E66" s="18">
        <f t="shared" ca="1" si="0"/>
        <v>0</v>
      </c>
      <c r="F66" s="19">
        <f t="shared" ca="1" si="8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2"/>
        <v>0</v>
      </c>
      <c r="E67" s="18">
        <f t="shared" ca="1" si="0"/>
        <v>0</v>
      </c>
      <c r="F67" s="19">
        <f t="shared" ca="1" si="8"/>
        <v>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2"/>
        <v>0</v>
      </c>
      <c r="E68" s="18">
        <f t="shared" ca="1" si="0"/>
        <v>0</v>
      </c>
      <c r="F68" s="19">
        <f t="shared" ca="1" si="8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2"/>
        <v>0</v>
      </c>
      <c r="E69" s="18">
        <f t="shared" ca="1" si="0"/>
        <v>0</v>
      </c>
      <c r="F69" s="19">
        <f t="shared" ca="1" si="8"/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2"/>
        <v>0</v>
      </c>
      <c r="E70" s="18">
        <f t="shared" ca="1" si="0"/>
        <v>0</v>
      </c>
      <c r="F70" s="19">
        <f t="shared" ca="1" si="8"/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ca="1" si="2"/>
        <v>0</v>
      </c>
      <c r="E71" s="18">
        <f t="shared" ref="E71:E76" ca="1" si="9">IFERROR(IF($C$2="Yurtiçi",INDIRECT("'"&amp;$B$2&amp;"'!"&amp;ADDRESS(MATCH($B71,INDIRECT("'"&amp;$B$2&amp;"'!$B$1:$B$1095"),0),MATCH(E$5,INDIRECT("'"&amp;$B$2&amp;"'!5:5"),0))),IF($C$2="Yurtdışı",INDIRECT("'"&amp;$B$2&amp;"'!"&amp;ADDRESS(MATCH($B71,INDIRECT("'"&amp;$B$2&amp;"'!$B$1:$B$1095"),0),MATCH(E$5,INDIRECT("'"&amp;$B$2&amp;"'!5:5"),0)+1)),INDIRECT("'"&amp;$B$2&amp;"'!"&amp;ADDRESS(MATCH($B71,INDIRECT("'"&amp;$B$2&amp;"'!$B$1:$B$1095"),0),MATCH(E$5,INDIRECT("'"&amp;$B$2&amp;"'!5:5"),0)))+INDIRECT("'"&amp;$B$2&amp;"'!"&amp;ADDRESS(MATCH($B71,INDIRECT("'"&amp;$B$2&amp;"'!$B$1:$B$1095"),0),MATCH(E$5,INDIRECT("'"&amp;$B$2&amp;"'!5:5"),0)+1)))),0)</f>
        <v>0</v>
      </c>
      <c r="F71" s="19">
        <f t="shared" ca="1" si="8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ref="D72:D76" ca="1" si="10">IFERROR(IF($C$2="Yurtiçi",INDIRECT("'"&amp;$B$2&amp;"'!"&amp;ADDRESS(MATCH($B72,INDIRECT("'"&amp;$B$2&amp;"'!$B$1:$B$1095"),0),MATCH("715-Yeşilkart Hariç",INDIRECT("'"&amp;$B$2&amp;"'!5:5"),0))),IF($C$2="Yurtdışı",INDIRECT("'"&amp;$B$2&amp;"'!"&amp;ADDRESS(MATCH($B72,INDIRECT("'"&amp;$B$2&amp;"'!$B$1:$B$1095"),0),MATCH("715-Yeşilkart Hariç",INDIRECT("'"&amp;$B$2&amp;"'!5:5"),0)+1)),INDIRECT("'"&amp;$B$2&amp;"'!"&amp;ADDRESS(MATCH($B72,INDIRECT("'"&amp;$B$2&amp;"'!$B$1:$B$1095"),0),MATCH("715-Yeşilkart Hariç",INDIRECT("'"&amp;$B$2&amp;"'!5:5"),0)))+INDIRECT("'"&amp;$B$2&amp;"'!"&amp;ADDRESS(MATCH($B72,INDIRECT("'"&amp;$B$2&amp;"'!$B$1:$B$1095"),0),MATCH("715-Yeşilkart Hariç",INDIRECT("'"&amp;$B$2&amp;"'!5:5"),0)+1)))),0)</f>
        <v>0</v>
      </c>
      <c r="E72" s="18">
        <f t="shared" ca="1" si="9"/>
        <v>0</v>
      </c>
      <c r="F72" s="19">
        <f t="shared" ca="1" si="8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0"/>
        <v>0</v>
      </c>
      <c r="E73" s="18">
        <f t="shared" ca="1" si="9"/>
        <v>0</v>
      </c>
      <c r="F73" s="19">
        <f t="shared" ca="1" si="8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0"/>
        <v>0</v>
      </c>
      <c r="E74" s="18">
        <f t="shared" ca="1" si="9"/>
        <v>0</v>
      </c>
      <c r="F74" s="19">
        <f t="shared" ca="1" si="8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0"/>
        <v>0</v>
      </c>
      <c r="E75" s="18">
        <f t="shared" ca="1" si="9"/>
        <v>0</v>
      </c>
      <c r="F75" s="19">
        <f t="shared" ca="1" si="8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0"/>
        <v>0</v>
      </c>
      <c r="E76" s="18">
        <f t="shared" ca="1" si="9"/>
        <v>0</v>
      </c>
      <c r="F76" s="19">
        <f t="shared" ca="1" si="8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34059480582.560932</v>
      </c>
      <c r="E77" s="49">
        <f ca="1">SUMIF($C$7:$C$76,"HD",E$7:E$76)</f>
        <v>478284245.59491593</v>
      </c>
      <c r="F77" s="49">
        <f ca="1">SUMIF($C$7:$C$76,"HD",F$7:F$76)</f>
        <v>34537764828.155846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34059480582.560932</v>
      </c>
      <c r="E79" s="49">
        <f ca="1">E77+E78</f>
        <v>478284245.59491593</v>
      </c>
      <c r="F79" s="49">
        <f ca="1">F77+F78</f>
        <v>34537764828.155846</v>
      </c>
      <c r="G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C2" xr:uid="{21B59D2D-AB53-49A2-9580-C0ABBBDEF2E1}">
      <formula1>"Toplam,Yurtiçi,Yurtdışı"</formula1>
    </dataValidation>
    <dataValidation type="list" allowBlank="1" showInputMessage="1" showErrorMessage="1" sqref="B2" xr:uid="{D8D669ED-E38F-4424-98E4-C555748A59B5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5727-85A5-4395-A7B5-0D59FEAAF569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346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728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76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17929234.530000001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1732548.46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21290970.440000001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-224795.55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58701.279999999999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822382.44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794814783.77999997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364779.5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15937438.279200001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593723.25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877722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7089203.5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1613369.98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862900061.88919997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862900061.88919997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C2" xr:uid="{2FF48986-FF36-4451-A060-0D72A0F5FE61}">
      <formula1>"Toplam,Yurtiçi,Yurtdışı"</formula1>
    </dataValidation>
    <dataValidation type="list" allowBlank="1" showInputMessage="1" showErrorMessage="1" sqref="B2" xr:uid="{0650B605-01D6-4E32-A910-8BACC14D561F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159E-BF48-4C85-818C-95CCCB8E62E9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347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735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78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171493.97999999998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144908.82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342252511.34999985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0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342568914.14999986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342568914.14999986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964E29F1-C2D3-48B2-BB1A-DD4A47ABEF3F}">
      <formula1>"Toplam,Direkt,Endirekt"</formula1>
    </dataValidation>
    <dataValidation type="list" allowBlank="1" showInputMessage="1" showErrorMessage="1" sqref="C2" xr:uid="{E2B916A1-2B9F-4E6B-8F3B-BBC19C01E657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6ED4-A271-4F3E-9FA3-D83A3BE7D107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348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719</v>
      </c>
      <c r="E5" s="78">
        <v>720</v>
      </c>
      <c r="F5" s="78">
        <v>721</v>
      </c>
      <c r="G5" s="78">
        <v>722</v>
      </c>
      <c r="H5" s="78">
        <v>725</v>
      </c>
      <c r="I5" s="78">
        <v>726</v>
      </c>
      <c r="J5" s="78">
        <v>730</v>
      </c>
      <c r="K5" s="78">
        <v>731</v>
      </c>
      <c r="L5" s="78">
        <v>732</v>
      </c>
      <c r="M5" s="78">
        <v>733</v>
      </c>
      <c r="N5" s="78">
        <v>734</v>
      </c>
      <c r="O5" s="78">
        <v>769</v>
      </c>
      <c r="P5" s="78">
        <v>770</v>
      </c>
      <c r="Q5" s="78">
        <v>771</v>
      </c>
      <c r="R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80</v>
      </c>
      <c r="E6" s="56" t="s">
        <v>81</v>
      </c>
      <c r="F6" s="56" t="s">
        <v>82</v>
      </c>
      <c r="G6" s="56" t="s">
        <v>83</v>
      </c>
      <c r="H6" s="56" t="s">
        <v>84</v>
      </c>
      <c r="I6" s="56" t="s">
        <v>85</v>
      </c>
      <c r="J6" s="56" t="s">
        <v>86</v>
      </c>
      <c r="K6" s="56" t="s">
        <v>87</v>
      </c>
      <c r="L6" s="56" t="s">
        <v>88</v>
      </c>
      <c r="M6" s="56" t="s">
        <v>89</v>
      </c>
      <c r="N6" s="56" t="s">
        <v>90</v>
      </c>
      <c r="O6" s="56" t="s">
        <v>91</v>
      </c>
      <c r="P6" s="56" t="s">
        <v>92</v>
      </c>
      <c r="Q6" s="56" t="s">
        <v>93</v>
      </c>
      <c r="R6" s="79" t="s">
        <v>349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Q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8635941.5500000007</v>
      </c>
      <c r="E7" s="18">
        <f t="shared" ca="1" si="0"/>
        <v>145984186.46000001</v>
      </c>
      <c r="F7" s="18">
        <f t="shared" ca="1" si="0"/>
        <v>0</v>
      </c>
      <c r="G7" s="18">
        <f t="shared" ca="1" si="0"/>
        <v>5181702.3499999996</v>
      </c>
      <c r="H7" s="18">
        <f t="shared" ca="1" si="0"/>
        <v>0</v>
      </c>
      <c r="I7" s="18">
        <f t="shared" ca="1" si="0"/>
        <v>0</v>
      </c>
      <c r="J7" s="18">
        <f t="shared" ca="1" si="0"/>
        <v>126665.61</v>
      </c>
      <c r="K7" s="18">
        <f t="shared" ca="1" si="0"/>
        <v>0</v>
      </c>
      <c r="L7" s="18">
        <f t="shared" ca="1" si="0"/>
        <v>0</v>
      </c>
      <c r="M7" s="18">
        <f t="shared" ca="1" si="0"/>
        <v>56410428.18</v>
      </c>
      <c r="N7" s="18">
        <f t="shared" ca="1" si="0"/>
        <v>0</v>
      </c>
      <c r="O7" s="18">
        <f t="shared" ca="1" si="0"/>
        <v>0</v>
      </c>
      <c r="P7" s="18">
        <f t="shared" ca="1" si="0"/>
        <v>0</v>
      </c>
      <c r="Q7" s="18">
        <f t="shared" ca="1" si="0"/>
        <v>29403153.550000001</v>
      </c>
      <c r="R7" s="19">
        <f ca="1">+SUM(D7:Q7)</f>
        <v>245742077.70000005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28106844.73</v>
      </c>
      <c r="E8" s="18">
        <f t="shared" ca="1" si="0"/>
        <v>131571038.81999999</v>
      </c>
      <c r="F8" s="18">
        <f t="shared" ca="1" si="0"/>
        <v>30257.409999999916</v>
      </c>
      <c r="G8" s="18">
        <f t="shared" ca="1" si="0"/>
        <v>0</v>
      </c>
      <c r="H8" s="18">
        <f t="shared" ca="1" si="0"/>
        <v>0</v>
      </c>
      <c r="I8" s="18">
        <f t="shared" ca="1" si="0"/>
        <v>5823135.1399999997</v>
      </c>
      <c r="J8" s="18">
        <f t="shared" ca="1" si="0"/>
        <v>495876.70999999996</v>
      </c>
      <c r="K8" s="18">
        <f t="shared" ca="1" si="0"/>
        <v>161211.5</v>
      </c>
      <c r="L8" s="18">
        <f t="shared" ca="1" si="0"/>
        <v>0</v>
      </c>
      <c r="M8" s="18">
        <f t="shared" ca="1" si="0"/>
        <v>45498704.600000001</v>
      </c>
      <c r="N8" s="18">
        <f t="shared" ca="1" si="0"/>
        <v>0</v>
      </c>
      <c r="O8" s="18">
        <f t="shared" ca="1" si="0"/>
        <v>0</v>
      </c>
      <c r="P8" s="18">
        <f t="shared" ca="1" si="0"/>
        <v>0</v>
      </c>
      <c r="Q8" s="18">
        <f t="shared" ca="1" si="0"/>
        <v>28810895.210000001</v>
      </c>
      <c r="R8" s="19">
        <f t="shared" ref="R8:R18" ca="1" si="1">+SUM(D8:Q8)</f>
        <v>240497964.11999997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53567890.43</v>
      </c>
      <c r="E9" s="18">
        <f t="shared" ca="1" si="0"/>
        <v>51042144.080000006</v>
      </c>
      <c r="F9" s="18">
        <f t="shared" ca="1" si="0"/>
        <v>80674.399999999994</v>
      </c>
      <c r="G9" s="18">
        <f t="shared" ca="1" si="0"/>
        <v>0</v>
      </c>
      <c r="H9" s="18">
        <f t="shared" ca="1" si="0"/>
        <v>0</v>
      </c>
      <c r="I9" s="18">
        <f t="shared" ca="1" si="0"/>
        <v>20673412.91</v>
      </c>
      <c r="J9" s="18">
        <f t="shared" ca="1" si="0"/>
        <v>1135294.19</v>
      </c>
      <c r="K9" s="18">
        <f t="shared" ca="1" si="0"/>
        <v>127863.84000000001</v>
      </c>
      <c r="L9" s="18">
        <f t="shared" ca="1" si="0"/>
        <v>0</v>
      </c>
      <c r="M9" s="18">
        <f t="shared" ca="1" si="0"/>
        <v>11965002.149999999</v>
      </c>
      <c r="N9" s="18">
        <f t="shared" ca="1" si="0"/>
        <v>79201.78</v>
      </c>
      <c r="O9" s="18">
        <f t="shared" ca="1" si="0"/>
        <v>0</v>
      </c>
      <c r="P9" s="18">
        <f t="shared" ca="1" si="0"/>
        <v>0</v>
      </c>
      <c r="Q9" s="18">
        <f t="shared" ca="1" si="0"/>
        <v>62911829.5</v>
      </c>
      <c r="R9" s="19">
        <f t="shared" ca="1" si="1"/>
        <v>201583313.28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163019808.75</v>
      </c>
      <c r="E10" s="18">
        <f t="shared" ca="1" si="0"/>
        <v>182568708.00993499</v>
      </c>
      <c r="F10" s="18">
        <f t="shared" ca="1" si="0"/>
        <v>257112.38</v>
      </c>
      <c r="G10" s="18">
        <f t="shared" ca="1" si="0"/>
        <v>0</v>
      </c>
      <c r="H10" s="18">
        <f t="shared" ca="1" si="0"/>
        <v>110000</v>
      </c>
      <c r="I10" s="18">
        <f t="shared" ca="1" si="0"/>
        <v>16681336.279999999</v>
      </c>
      <c r="J10" s="18">
        <f t="shared" ca="1" si="0"/>
        <v>7861886.7299999995</v>
      </c>
      <c r="K10" s="18">
        <f t="shared" ca="1" si="0"/>
        <v>666673.56000000099</v>
      </c>
      <c r="L10" s="18">
        <f t="shared" ca="1" si="0"/>
        <v>0</v>
      </c>
      <c r="M10" s="18">
        <f t="shared" ca="1" si="0"/>
        <v>46650270.009999998</v>
      </c>
      <c r="N10" s="18">
        <f t="shared" ca="1" si="0"/>
        <v>1204381.93</v>
      </c>
      <c r="O10" s="18">
        <f t="shared" ca="1" si="0"/>
        <v>0</v>
      </c>
      <c r="P10" s="18">
        <f t="shared" ca="1" si="0"/>
        <v>0</v>
      </c>
      <c r="Q10" s="18">
        <f t="shared" ca="1" si="0"/>
        <v>16197438.789999999</v>
      </c>
      <c r="R10" s="19">
        <f t="shared" ca="1" si="1"/>
        <v>435217616.43993503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340788.94</v>
      </c>
      <c r="E11" s="18">
        <f t="shared" ca="1" si="0"/>
        <v>4310036.7</v>
      </c>
      <c r="F11" s="18">
        <f t="shared" ca="1" si="0"/>
        <v>0</v>
      </c>
      <c r="G11" s="18">
        <f t="shared" ca="1" si="0"/>
        <v>0</v>
      </c>
      <c r="H11" s="18">
        <f t="shared" ca="1" si="0"/>
        <v>0</v>
      </c>
      <c r="I11" s="18">
        <f t="shared" ca="1" si="0"/>
        <v>18000</v>
      </c>
      <c r="J11" s="18">
        <f t="shared" ca="1" si="0"/>
        <v>246785.32</v>
      </c>
      <c r="K11" s="18">
        <f t="shared" ca="1" si="0"/>
        <v>7193.56</v>
      </c>
      <c r="L11" s="18">
        <f t="shared" ca="1" si="0"/>
        <v>0</v>
      </c>
      <c r="M11" s="18">
        <f t="shared" ca="1" si="0"/>
        <v>341397.67</v>
      </c>
      <c r="N11" s="18">
        <f t="shared" ca="1" si="0"/>
        <v>0</v>
      </c>
      <c r="O11" s="18">
        <f t="shared" ca="1" si="0"/>
        <v>0</v>
      </c>
      <c r="P11" s="18">
        <f t="shared" ca="1" si="0"/>
        <v>0</v>
      </c>
      <c r="Q11" s="18">
        <f t="shared" ca="1" si="0"/>
        <v>0</v>
      </c>
      <c r="R11" s="19">
        <f t="shared" ca="1" si="1"/>
        <v>5264202.1900000004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8">
        <f t="shared" ca="1" si="0"/>
        <v>0</v>
      </c>
      <c r="L12" s="18">
        <f t="shared" ca="1" si="0"/>
        <v>0</v>
      </c>
      <c r="M12" s="18">
        <f t="shared" ca="1" si="0"/>
        <v>0</v>
      </c>
      <c r="N12" s="18">
        <f t="shared" ca="1" si="0"/>
        <v>0</v>
      </c>
      <c r="O12" s="18">
        <f t="shared" ca="1" si="0"/>
        <v>0</v>
      </c>
      <c r="P12" s="18">
        <f t="shared" ca="1" si="0"/>
        <v>0</v>
      </c>
      <c r="Q12" s="18">
        <f t="shared" ca="1" si="0"/>
        <v>0</v>
      </c>
      <c r="R12" s="19">
        <f t="shared" ca="1" si="1"/>
        <v>0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21078854.93</v>
      </c>
      <c r="E13" s="18">
        <f t="shared" ca="1" si="0"/>
        <v>27147510.060000002</v>
      </c>
      <c r="F13" s="18">
        <f t="shared" ca="1" si="0"/>
        <v>0</v>
      </c>
      <c r="G13" s="18">
        <f t="shared" ca="1" si="0"/>
        <v>0</v>
      </c>
      <c r="H13" s="18">
        <f t="shared" ca="1" si="0"/>
        <v>0</v>
      </c>
      <c r="I13" s="18">
        <f t="shared" ca="1" si="0"/>
        <v>83831.56</v>
      </c>
      <c r="J13" s="18">
        <f t="shared" ca="1" si="0"/>
        <v>113400.93</v>
      </c>
      <c r="K13" s="18">
        <f t="shared" ca="1" si="0"/>
        <v>2610.54</v>
      </c>
      <c r="L13" s="18">
        <f t="shared" ca="1" si="0"/>
        <v>0</v>
      </c>
      <c r="M13" s="18">
        <f t="shared" ca="1" si="0"/>
        <v>6489030.0100000007</v>
      </c>
      <c r="N13" s="18">
        <f t="shared" ca="1" si="0"/>
        <v>0</v>
      </c>
      <c r="O13" s="18">
        <f t="shared" ca="1" si="0"/>
        <v>0</v>
      </c>
      <c r="P13" s="18">
        <f t="shared" ca="1" si="0"/>
        <v>0</v>
      </c>
      <c r="Q13" s="18">
        <f t="shared" ca="1" si="0"/>
        <v>0</v>
      </c>
      <c r="R13" s="19">
        <f t="shared" ca="1" si="1"/>
        <v>54915238.030000001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162971916.02000001</v>
      </c>
      <c r="E14" s="18">
        <f t="shared" ca="1" si="0"/>
        <v>94960888.069999993</v>
      </c>
      <c r="F14" s="18">
        <f t="shared" ca="1" si="0"/>
        <v>3024.16</v>
      </c>
      <c r="G14" s="18">
        <f t="shared" ca="1" si="0"/>
        <v>0</v>
      </c>
      <c r="H14" s="18">
        <f t="shared" ca="1" si="0"/>
        <v>115439.96</v>
      </c>
      <c r="I14" s="18">
        <f t="shared" ca="1" si="0"/>
        <v>2554651.6</v>
      </c>
      <c r="J14" s="18">
        <f t="shared" ca="1" si="0"/>
        <v>667151.51</v>
      </c>
      <c r="K14" s="18">
        <f t="shared" ca="1" si="0"/>
        <v>109490.44</v>
      </c>
      <c r="L14" s="18">
        <f t="shared" ca="1" si="0"/>
        <v>0</v>
      </c>
      <c r="M14" s="18">
        <f t="shared" ca="1" si="0"/>
        <v>9836573.0700000003</v>
      </c>
      <c r="N14" s="18">
        <f t="shared" ca="1" si="0"/>
        <v>214800</v>
      </c>
      <c r="O14" s="18">
        <f t="shared" ca="1" si="0"/>
        <v>0</v>
      </c>
      <c r="P14" s="18">
        <f t="shared" ca="1" si="0"/>
        <v>0</v>
      </c>
      <c r="Q14" s="18">
        <f t="shared" ca="1" si="0"/>
        <v>192060275.63</v>
      </c>
      <c r="R14" s="19">
        <f t="shared" ca="1" si="1"/>
        <v>463494210.45999998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516302.24393485603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8">
        <f t="shared" ca="1" si="0"/>
        <v>0</v>
      </c>
      <c r="L15" s="18">
        <f t="shared" ca="1" si="0"/>
        <v>0</v>
      </c>
      <c r="M15" s="18">
        <f t="shared" ca="1" si="0"/>
        <v>0</v>
      </c>
      <c r="N15" s="18">
        <f t="shared" ca="1" si="0"/>
        <v>0</v>
      </c>
      <c r="O15" s="18">
        <f t="shared" ca="1" si="0"/>
        <v>0</v>
      </c>
      <c r="P15" s="18">
        <f t="shared" ca="1" si="0"/>
        <v>0</v>
      </c>
      <c r="Q15" s="18">
        <f t="shared" ca="1" si="0"/>
        <v>0</v>
      </c>
      <c r="R15" s="19">
        <f t="shared" ca="1" si="1"/>
        <v>516302.24393485603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8">
        <f t="shared" ca="1" si="0"/>
        <v>0</v>
      </c>
      <c r="L16" s="18">
        <f t="shared" ca="1" si="0"/>
        <v>0</v>
      </c>
      <c r="M16" s="18">
        <f t="shared" ca="1" si="0"/>
        <v>0</v>
      </c>
      <c r="N16" s="18">
        <f t="shared" ca="1" si="0"/>
        <v>0</v>
      </c>
      <c r="O16" s="18">
        <f t="shared" ca="1" si="0"/>
        <v>0</v>
      </c>
      <c r="P16" s="18">
        <f t="shared" ca="1" si="0"/>
        <v>0</v>
      </c>
      <c r="Q16" s="18">
        <f t="shared" ca="1" si="0"/>
        <v>0</v>
      </c>
      <c r="R16" s="19">
        <f t="shared" ca="1" si="1"/>
        <v>0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42544611</v>
      </c>
      <c r="E17" s="18">
        <f t="shared" ca="1" si="0"/>
        <v>9889315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968900</v>
      </c>
      <c r="J17" s="18">
        <f t="shared" ca="1" si="0"/>
        <v>119517</v>
      </c>
      <c r="K17" s="18">
        <f t="shared" ca="1" si="0"/>
        <v>-231</v>
      </c>
      <c r="L17" s="18">
        <f t="shared" ca="1" si="0"/>
        <v>0</v>
      </c>
      <c r="M17" s="18">
        <f t="shared" ca="1" si="0"/>
        <v>6354254</v>
      </c>
      <c r="N17" s="18">
        <f t="shared" ca="1" si="0"/>
        <v>388124</v>
      </c>
      <c r="O17" s="18">
        <f t="shared" ca="1" si="0"/>
        <v>0</v>
      </c>
      <c r="P17" s="18">
        <f t="shared" ca="1" si="0"/>
        <v>0</v>
      </c>
      <c r="Q17" s="18">
        <f t="shared" ca="1" si="0"/>
        <v>3755152</v>
      </c>
      <c r="R17" s="19">
        <f t="shared" ca="1" si="1"/>
        <v>64019642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14893419.01</v>
      </c>
      <c r="E18" s="18">
        <f t="shared" ca="1" si="0"/>
        <v>7288341.5300000003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2957438.43</v>
      </c>
      <c r="J18" s="18">
        <f t="shared" ca="1" si="0"/>
        <v>0</v>
      </c>
      <c r="K18" s="18">
        <f t="shared" ca="1" si="0"/>
        <v>17824.150000000001</v>
      </c>
      <c r="L18" s="18">
        <f t="shared" ca="1" si="0"/>
        <v>0</v>
      </c>
      <c r="M18" s="18">
        <f t="shared" ca="1" si="0"/>
        <v>2627716.4500000002</v>
      </c>
      <c r="N18" s="18">
        <f t="shared" ca="1" si="0"/>
        <v>43810</v>
      </c>
      <c r="O18" s="18">
        <f t="shared" ca="1" si="0"/>
        <v>0</v>
      </c>
      <c r="P18" s="18">
        <f t="shared" ca="1" si="0"/>
        <v>0</v>
      </c>
      <c r="Q18" s="18">
        <f t="shared" ca="1" si="0"/>
        <v>16259677.550000001</v>
      </c>
      <c r="R18" s="19">
        <f t="shared" ca="1" si="1"/>
        <v>44088227.119999997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8">
        <f t="shared" ca="1" si="0"/>
        <v>0</v>
      </c>
      <c r="L19" s="18">
        <f t="shared" ca="1" si="0"/>
        <v>0</v>
      </c>
      <c r="M19" s="18">
        <f t="shared" ca="1" si="0"/>
        <v>0</v>
      </c>
      <c r="N19" s="18">
        <f t="shared" ca="1" si="0"/>
        <v>0</v>
      </c>
      <c r="O19" s="18">
        <f t="shared" ca="1" si="0"/>
        <v>0</v>
      </c>
      <c r="P19" s="18">
        <f t="shared" ca="1" si="0"/>
        <v>0</v>
      </c>
      <c r="Q19" s="18">
        <f t="shared" ca="1" si="0"/>
        <v>0</v>
      </c>
      <c r="R19" s="19">
        <f t="shared" ref="R19:R41" ca="1" si="2">+SUM(D19:Q19)</f>
        <v>0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31994428.789999999</v>
      </c>
      <c r="E20" s="18">
        <f t="shared" ca="1" si="0"/>
        <v>41537275.769999996</v>
      </c>
      <c r="F20" s="18">
        <f t="shared" ca="1" si="0"/>
        <v>0</v>
      </c>
      <c r="G20" s="18">
        <f t="shared" ca="1" si="0"/>
        <v>0</v>
      </c>
      <c r="H20" s="18">
        <f t="shared" ca="1" si="0"/>
        <v>0</v>
      </c>
      <c r="I20" s="18">
        <f t="shared" ca="1" si="0"/>
        <v>1149239.6600000001</v>
      </c>
      <c r="J20" s="18">
        <f t="shared" ca="1" si="0"/>
        <v>152647.09</v>
      </c>
      <c r="K20" s="18">
        <f t="shared" ca="1" si="0"/>
        <v>0</v>
      </c>
      <c r="L20" s="18">
        <f t="shared" ca="1" si="0"/>
        <v>0</v>
      </c>
      <c r="M20" s="18">
        <f t="shared" ca="1" si="0"/>
        <v>23220.07</v>
      </c>
      <c r="N20" s="18">
        <f t="shared" ca="1" si="0"/>
        <v>22981.5</v>
      </c>
      <c r="O20" s="18">
        <f t="shared" ca="1" si="0"/>
        <v>0</v>
      </c>
      <c r="P20" s="18">
        <f t="shared" ca="1" si="0"/>
        <v>0</v>
      </c>
      <c r="Q20" s="18">
        <f t="shared" ca="1" si="0"/>
        <v>0</v>
      </c>
      <c r="R20" s="19">
        <f t="shared" ca="1" si="2"/>
        <v>74879792.879999995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1122148.1100000001</v>
      </c>
      <c r="E21" s="18">
        <f t="shared" ca="1" si="0"/>
        <v>1405345.52</v>
      </c>
      <c r="F21" s="18">
        <f t="shared" ca="1" si="0"/>
        <v>0</v>
      </c>
      <c r="G21" s="18">
        <f t="shared" ca="1" si="0"/>
        <v>0</v>
      </c>
      <c r="H21" s="18">
        <f t="shared" ca="1" si="0"/>
        <v>0</v>
      </c>
      <c r="I21" s="18">
        <f t="shared" ca="1" si="0"/>
        <v>0</v>
      </c>
      <c r="J21" s="18">
        <f t="shared" ca="1" si="0"/>
        <v>69283.199999999997</v>
      </c>
      <c r="K21" s="18">
        <f t="shared" ca="1" si="0"/>
        <v>2464.41</v>
      </c>
      <c r="L21" s="18">
        <f t="shared" ca="1" si="0"/>
        <v>0</v>
      </c>
      <c r="M21" s="18">
        <f t="shared" ca="1" si="0"/>
        <v>2242832.96</v>
      </c>
      <c r="N21" s="18">
        <f t="shared" ca="1" si="0"/>
        <v>0</v>
      </c>
      <c r="O21" s="18">
        <f t="shared" ca="1" si="0"/>
        <v>0</v>
      </c>
      <c r="P21" s="18">
        <f t="shared" ca="1" si="0"/>
        <v>0</v>
      </c>
      <c r="Q21" s="18">
        <f t="shared" ca="1" si="0"/>
        <v>65044.800000000003</v>
      </c>
      <c r="R21" s="19">
        <f t="shared" ca="1" si="2"/>
        <v>4907119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176424189.34999999</v>
      </c>
      <c r="E22" s="18">
        <f t="shared" ca="1" si="0"/>
        <v>227081922</v>
      </c>
      <c r="F22" s="18">
        <f t="shared" ca="1" si="0"/>
        <v>0</v>
      </c>
      <c r="G22" s="18">
        <f t="shared" ca="1" si="0"/>
        <v>0</v>
      </c>
      <c r="H22" s="18">
        <f t="shared" ca="1" si="0"/>
        <v>555666.17000000004</v>
      </c>
      <c r="I22" s="18">
        <f t="shared" ca="1" si="0"/>
        <v>17793880.490000002</v>
      </c>
      <c r="J22" s="18">
        <f t="shared" ca="1" si="0"/>
        <v>6195656.9500000002</v>
      </c>
      <c r="K22" s="18">
        <f t="shared" ca="1" si="0"/>
        <v>256509.58000000002</v>
      </c>
      <c r="L22" s="18">
        <f t="shared" ca="1" si="0"/>
        <v>0</v>
      </c>
      <c r="M22" s="18">
        <f t="shared" ca="1" si="0"/>
        <v>139682611.16</v>
      </c>
      <c r="N22" s="18">
        <f t="shared" ca="1" si="0"/>
        <v>153442.04999999999</v>
      </c>
      <c r="O22" s="18">
        <f t="shared" ca="1" si="0"/>
        <v>0</v>
      </c>
      <c r="P22" s="18">
        <f t="shared" ca="1" si="0"/>
        <v>0</v>
      </c>
      <c r="Q22" s="18">
        <f t="shared" ca="1" si="0"/>
        <v>0</v>
      </c>
      <c r="R22" s="19">
        <f t="shared" ca="1" si="2"/>
        <v>568143877.75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Q38" ca="1" si="3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40371439.420000002</v>
      </c>
      <c r="E23" s="18">
        <f t="shared" ca="1" si="3"/>
        <v>37921296.009999998</v>
      </c>
      <c r="F23" s="18">
        <f t="shared" ca="1" si="3"/>
        <v>-218.19</v>
      </c>
      <c r="G23" s="18">
        <f t="shared" ca="1" si="3"/>
        <v>0</v>
      </c>
      <c r="H23" s="18">
        <f t="shared" ca="1" si="3"/>
        <v>60000</v>
      </c>
      <c r="I23" s="18">
        <f t="shared" ca="1" si="3"/>
        <v>2741187.06</v>
      </c>
      <c r="J23" s="18">
        <f t="shared" ca="1" si="3"/>
        <v>156157.09</v>
      </c>
      <c r="K23" s="18">
        <f t="shared" ca="1" si="3"/>
        <v>621091.74</v>
      </c>
      <c r="L23" s="18">
        <f t="shared" ca="1" si="3"/>
        <v>0</v>
      </c>
      <c r="M23" s="18">
        <f t="shared" ca="1" si="3"/>
        <v>620604.72</v>
      </c>
      <c r="N23" s="18">
        <f t="shared" ca="1" si="3"/>
        <v>0</v>
      </c>
      <c r="O23" s="18">
        <f t="shared" ca="1" si="3"/>
        <v>0</v>
      </c>
      <c r="P23" s="18">
        <f t="shared" ca="1" si="3"/>
        <v>15000</v>
      </c>
      <c r="Q23" s="18">
        <f t="shared" ca="1" si="3"/>
        <v>1270837.07</v>
      </c>
      <c r="R23" s="19">
        <f t="shared" ca="1" si="2"/>
        <v>83777394.920000002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3"/>
        <v>5136808.93000005</v>
      </c>
      <c r="E24" s="18">
        <f t="shared" ca="1" si="3"/>
        <v>7830793.9000000004</v>
      </c>
      <c r="F24" s="18">
        <f t="shared" ca="1" si="3"/>
        <v>0</v>
      </c>
      <c r="G24" s="18">
        <f t="shared" ca="1" si="3"/>
        <v>0</v>
      </c>
      <c r="H24" s="18">
        <f t="shared" ca="1" si="3"/>
        <v>0</v>
      </c>
      <c r="I24" s="18">
        <f t="shared" ca="1" si="3"/>
        <v>-851643.15999999992</v>
      </c>
      <c r="J24" s="18">
        <f t="shared" ca="1" si="3"/>
        <v>287715.85399540002</v>
      </c>
      <c r="K24" s="18">
        <f t="shared" ca="1" si="3"/>
        <v>12889.22</v>
      </c>
      <c r="L24" s="18">
        <f t="shared" ca="1" si="3"/>
        <v>0</v>
      </c>
      <c r="M24" s="18">
        <f t="shared" ca="1" si="3"/>
        <v>100730.24999999999</v>
      </c>
      <c r="N24" s="18">
        <f t="shared" ca="1" si="3"/>
        <v>28000</v>
      </c>
      <c r="O24" s="18">
        <f t="shared" ca="1" si="3"/>
        <v>0</v>
      </c>
      <c r="P24" s="18">
        <f t="shared" ca="1" si="3"/>
        <v>0</v>
      </c>
      <c r="Q24" s="18">
        <f t="shared" ca="1" si="3"/>
        <v>0</v>
      </c>
      <c r="R24" s="19">
        <f t="shared" ca="1" si="2"/>
        <v>12545294.99399545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3"/>
        <v>2328864.14</v>
      </c>
      <c r="E25" s="18">
        <f t="shared" ca="1" si="3"/>
        <v>10628903.83</v>
      </c>
      <c r="F25" s="18">
        <f t="shared" ca="1" si="3"/>
        <v>0</v>
      </c>
      <c r="G25" s="18">
        <f t="shared" ca="1" si="3"/>
        <v>0</v>
      </c>
      <c r="H25" s="18">
        <f t="shared" ca="1" si="3"/>
        <v>0</v>
      </c>
      <c r="I25" s="18">
        <f t="shared" ca="1" si="3"/>
        <v>0</v>
      </c>
      <c r="J25" s="18">
        <f t="shared" ca="1" si="3"/>
        <v>224537.51</v>
      </c>
      <c r="K25" s="18">
        <f t="shared" ca="1" si="3"/>
        <v>5039.3900000000003</v>
      </c>
      <c r="L25" s="18">
        <f t="shared" ca="1" si="3"/>
        <v>0</v>
      </c>
      <c r="M25" s="18">
        <f t="shared" ca="1" si="3"/>
        <v>1106806.81</v>
      </c>
      <c r="N25" s="18">
        <f t="shared" ca="1" si="3"/>
        <v>0</v>
      </c>
      <c r="O25" s="18">
        <f t="shared" ca="1" si="3"/>
        <v>0</v>
      </c>
      <c r="P25" s="18">
        <f t="shared" ca="1" si="3"/>
        <v>0</v>
      </c>
      <c r="Q25" s="18">
        <f t="shared" ca="1" si="3"/>
        <v>0</v>
      </c>
      <c r="R25" s="19">
        <f t="shared" ca="1" si="2"/>
        <v>14294151.680000002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3"/>
        <v>45766798.659999996</v>
      </c>
      <c r="E26" s="18">
        <f t="shared" ca="1" si="3"/>
        <v>21829832.73</v>
      </c>
      <c r="F26" s="18">
        <f t="shared" ca="1" si="3"/>
        <v>0</v>
      </c>
      <c r="G26" s="18">
        <f t="shared" ca="1" si="3"/>
        <v>0</v>
      </c>
      <c r="H26" s="18">
        <f t="shared" ca="1" si="3"/>
        <v>0</v>
      </c>
      <c r="I26" s="18">
        <f t="shared" ca="1" si="3"/>
        <v>577098.55000000005</v>
      </c>
      <c r="J26" s="18">
        <f t="shared" ca="1" si="3"/>
        <v>-84281.86</v>
      </c>
      <c r="K26" s="18">
        <f t="shared" ca="1" si="3"/>
        <v>24685.48</v>
      </c>
      <c r="L26" s="18">
        <f t="shared" ca="1" si="3"/>
        <v>0</v>
      </c>
      <c r="M26" s="18">
        <f t="shared" ca="1" si="3"/>
        <v>12041142.98</v>
      </c>
      <c r="N26" s="18">
        <f t="shared" ca="1" si="3"/>
        <v>0</v>
      </c>
      <c r="O26" s="18">
        <f t="shared" ca="1" si="3"/>
        <v>0</v>
      </c>
      <c r="P26" s="18">
        <f t="shared" ca="1" si="3"/>
        <v>0</v>
      </c>
      <c r="Q26" s="18">
        <f t="shared" ca="1" si="3"/>
        <v>0</v>
      </c>
      <c r="R26" s="19">
        <f t="shared" ca="1" si="2"/>
        <v>80155276.540000007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3"/>
        <v>35009945.869999997</v>
      </c>
      <c r="E27" s="18">
        <f t="shared" ca="1" si="3"/>
        <v>29620050.379999999</v>
      </c>
      <c r="F27" s="18">
        <f t="shared" ca="1" si="3"/>
        <v>0</v>
      </c>
      <c r="G27" s="18">
        <f t="shared" ca="1" si="3"/>
        <v>0</v>
      </c>
      <c r="H27" s="18">
        <f t="shared" ca="1" si="3"/>
        <v>0</v>
      </c>
      <c r="I27" s="18">
        <f t="shared" ca="1" si="3"/>
        <v>2277912.2799999998</v>
      </c>
      <c r="J27" s="18">
        <f t="shared" ca="1" si="3"/>
        <v>-23334.39</v>
      </c>
      <c r="K27" s="18">
        <f t="shared" ca="1" si="3"/>
        <v>3600</v>
      </c>
      <c r="L27" s="18">
        <f t="shared" ca="1" si="3"/>
        <v>0</v>
      </c>
      <c r="M27" s="18">
        <f t="shared" ca="1" si="3"/>
        <v>8446143.1999999993</v>
      </c>
      <c r="N27" s="18">
        <f t="shared" ca="1" si="3"/>
        <v>0</v>
      </c>
      <c r="O27" s="18">
        <f t="shared" ca="1" si="3"/>
        <v>0</v>
      </c>
      <c r="P27" s="18">
        <f t="shared" ca="1" si="3"/>
        <v>0</v>
      </c>
      <c r="Q27" s="18">
        <f t="shared" ca="1" si="3"/>
        <v>0</v>
      </c>
      <c r="R27" s="19">
        <f t="shared" ca="1" si="2"/>
        <v>75334317.340000004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3"/>
        <v>342216.16</v>
      </c>
      <c r="E28" s="18">
        <f t="shared" ca="1" si="3"/>
        <v>4132320.23</v>
      </c>
      <c r="F28" s="18">
        <f t="shared" ca="1" si="3"/>
        <v>0</v>
      </c>
      <c r="G28" s="18">
        <f t="shared" ca="1" si="3"/>
        <v>0</v>
      </c>
      <c r="H28" s="18">
        <f t="shared" ca="1" si="3"/>
        <v>0</v>
      </c>
      <c r="I28" s="18">
        <f t="shared" ca="1" si="3"/>
        <v>0</v>
      </c>
      <c r="J28" s="18">
        <f t="shared" ca="1" si="3"/>
        <v>126665.61</v>
      </c>
      <c r="K28" s="18">
        <f t="shared" ca="1" si="3"/>
        <v>0</v>
      </c>
      <c r="L28" s="18">
        <f t="shared" ca="1" si="3"/>
        <v>0</v>
      </c>
      <c r="M28" s="18">
        <f t="shared" ca="1" si="3"/>
        <v>71527.55</v>
      </c>
      <c r="N28" s="18">
        <f t="shared" ca="1" si="3"/>
        <v>0</v>
      </c>
      <c r="O28" s="18">
        <f t="shared" ca="1" si="3"/>
        <v>0</v>
      </c>
      <c r="P28" s="18">
        <f t="shared" ca="1" si="3"/>
        <v>0</v>
      </c>
      <c r="Q28" s="18">
        <f t="shared" ca="1" si="3"/>
        <v>0</v>
      </c>
      <c r="R28" s="19">
        <f t="shared" ca="1" si="2"/>
        <v>4672729.55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3"/>
        <v>49321710.285499997</v>
      </c>
      <c r="E29" s="18">
        <f t="shared" ca="1" si="3"/>
        <v>82485539.2227</v>
      </c>
      <c r="F29" s="18">
        <f t="shared" ca="1" si="3"/>
        <v>787.5</v>
      </c>
      <c r="G29" s="18">
        <f t="shared" ca="1" si="3"/>
        <v>0</v>
      </c>
      <c r="H29" s="18">
        <f t="shared" ca="1" si="3"/>
        <v>0</v>
      </c>
      <c r="I29" s="18">
        <f t="shared" ca="1" si="3"/>
        <v>6112957.8300000001</v>
      </c>
      <c r="J29" s="18">
        <f t="shared" ca="1" si="3"/>
        <v>409063.81</v>
      </c>
      <c r="K29" s="18">
        <f t="shared" ca="1" si="3"/>
        <v>29858.86</v>
      </c>
      <c r="L29" s="18">
        <f t="shared" ca="1" si="3"/>
        <v>0</v>
      </c>
      <c r="M29" s="18">
        <f t="shared" ca="1" si="3"/>
        <v>712184.36750000005</v>
      </c>
      <c r="N29" s="18">
        <f t="shared" ca="1" si="3"/>
        <v>611986.25</v>
      </c>
      <c r="O29" s="18">
        <f t="shared" ca="1" si="3"/>
        <v>0</v>
      </c>
      <c r="P29" s="18">
        <f t="shared" ca="1" si="3"/>
        <v>0</v>
      </c>
      <c r="Q29" s="18">
        <f t="shared" ca="1" si="3"/>
        <v>4575274.4670000002</v>
      </c>
      <c r="R29" s="19">
        <f t="shared" ca="1" si="2"/>
        <v>144259362.59270003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3"/>
        <v>3446484.3100000126</v>
      </c>
      <c r="E30" s="18">
        <f t="shared" ca="1" si="3"/>
        <v>6336834.5399998277</v>
      </c>
      <c r="F30" s="18">
        <f t="shared" ca="1" si="3"/>
        <v>0</v>
      </c>
      <c r="G30" s="18">
        <f t="shared" ca="1" si="3"/>
        <v>0</v>
      </c>
      <c r="H30" s="18">
        <f t="shared" ca="1" si="3"/>
        <v>0</v>
      </c>
      <c r="I30" s="18">
        <f t="shared" ca="1" si="3"/>
        <v>42812</v>
      </c>
      <c r="J30" s="18">
        <f t="shared" ca="1" si="3"/>
        <v>1462</v>
      </c>
      <c r="K30" s="18">
        <f t="shared" ca="1" si="3"/>
        <v>140049.1</v>
      </c>
      <c r="L30" s="18">
        <f t="shared" ca="1" si="3"/>
        <v>0</v>
      </c>
      <c r="M30" s="18">
        <f t="shared" ca="1" si="3"/>
        <v>1428.57</v>
      </c>
      <c r="N30" s="18">
        <f t="shared" ca="1" si="3"/>
        <v>0</v>
      </c>
      <c r="O30" s="18">
        <f t="shared" ca="1" si="3"/>
        <v>0</v>
      </c>
      <c r="P30" s="18">
        <f t="shared" ca="1" si="3"/>
        <v>0</v>
      </c>
      <c r="Q30" s="18">
        <f t="shared" ca="1" si="3"/>
        <v>363018.63</v>
      </c>
      <c r="R30" s="19">
        <f t="shared" ca="1" si="2"/>
        <v>10332089.149999842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3"/>
        <v>38611795.710000008</v>
      </c>
      <c r="E31" s="18">
        <f t="shared" ca="1" si="3"/>
        <v>10332939.580000002</v>
      </c>
      <c r="F31" s="18">
        <f t="shared" ca="1" si="3"/>
        <v>0</v>
      </c>
      <c r="G31" s="18">
        <f t="shared" ca="1" si="3"/>
        <v>0</v>
      </c>
      <c r="H31" s="18">
        <f t="shared" ca="1" si="3"/>
        <v>0</v>
      </c>
      <c r="I31" s="18">
        <f t="shared" ca="1" si="3"/>
        <v>3988718.62</v>
      </c>
      <c r="J31" s="18">
        <f t="shared" ca="1" si="3"/>
        <v>653297.23</v>
      </c>
      <c r="K31" s="18">
        <f t="shared" ca="1" si="3"/>
        <v>3534647.79</v>
      </c>
      <c r="L31" s="18">
        <f t="shared" ca="1" si="3"/>
        <v>0</v>
      </c>
      <c r="M31" s="18">
        <f t="shared" ca="1" si="3"/>
        <v>25670289.379999995</v>
      </c>
      <c r="N31" s="18">
        <f t="shared" ca="1" si="3"/>
        <v>82000</v>
      </c>
      <c r="O31" s="18">
        <f t="shared" ca="1" si="3"/>
        <v>0</v>
      </c>
      <c r="P31" s="18">
        <f t="shared" ca="1" si="3"/>
        <v>0</v>
      </c>
      <c r="Q31" s="18">
        <f t="shared" ca="1" si="3"/>
        <v>11373212.240000002</v>
      </c>
      <c r="R31" s="19">
        <f t="shared" ca="1" si="2"/>
        <v>94246900.550000012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3"/>
        <v>18572848.350000009</v>
      </c>
      <c r="E32" s="18">
        <f t="shared" ca="1" si="3"/>
        <v>140464086.64000002</v>
      </c>
      <c r="F32" s="18">
        <f t="shared" ca="1" si="3"/>
        <v>96826.799999999988</v>
      </c>
      <c r="G32" s="18">
        <f t="shared" ca="1" si="3"/>
        <v>0</v>
      </c>
      <c r="H32" s="18">
        <f t="shared" ca="1" si="3"/>
        <v>0</v>
      </c>
      <c r="I32" s="18">
        <f t="shared" ca="1" si="3"/>
        <v>475877.04</v>
      </c>
      <c r="J32" s="18">
        <f t="shared" ca="1" si="3"/>
        <v>63367.12</v>
      </c>
      <c r="K32" s="18">
        <f t="shared" ca="1" si="3"/>
        <v>114717.42</v>
      </c>
      <c r="L32" s="18">
        <f t="shared" ca="1" si="3"/>
        <v>0</v>
      </c>
      <c r="M32" s="18">
        <f t="shared" ca="1" si="3"/>
        <v>11904.75</v>
      </c>
      <c r="N32" s="18">
        <f t="shared" ca="1" si="3"/>
        <v>0</v>
      </c>
      <c r="O32" s="18">
        <f t="shared" ca="1" si="3"/>
        <v>0</v>
      </c>
      <c r="P32" s="18">
        <f t="shared" ca="1" si="3"/>
        <v>0</v>
      </c>
      <c r="Q32" s="18">
        <f t="shared" ca="1" si="3"/>
        <v>0</v>
      </c>
      <c r="R32" s="19">
        <f t="shared" ca="1" si="2"/>
        <v>159799628.12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3"/>
        <v>827593.94000000204</v>
      </c>
      <c r="E33" s="18">
        <f t="shared" ca="1" si="3"/>
        <v>4388963.5699998233</v>
      </c>
      <c r="F33" s="18">
        <f t="shared" ca="1" si="3"/>
        <v>65</v>
      </c>
      <c r="G33" s="18">
        <f t="shared" ca="1" si="3"/>
        <v>0</v>
      </c>
      <c r="H33" s="18">
        <f t="shared" ca="1" si="3"/>
        <v>0</v>
      </c>
      <c r="I33" s="18">
        <f t="shared" ca="1" si="3"/>
        <v>0</v>
      </c>
      <c r="J33" s="18">
        <f t="shared" ca="1" si="3"/>
        <v>192549.03</v>
      </c>
      <c r="K33" s="18">
        <f t="shared" ca="1" si="3"/>
        <v>10718.100000000002</v>
      </c>
      <c r="L33" s="18">
        <f t="shared" ca="1" si="3"/>
        <v>0</v>
      </c>
      <c r="M33" s="18">
        <f t="shared" ca="1" si="3"/>
        <v>5849438.260000011</v>
      </c>
      <c r="N33" s="18">
        <f t="shared" ca="1" si="3"/>
        <v>0</v>
      </c>
      <c r="O33" s="18">
        <f t="shared" ca="1" si="3"/>
        <v>0</v>
      </c>
      <c r="P33" s="18">
        <f t="shared" ca="1" si="3"/>
        <v>0</v>
      </c>
      <c r="Q33" s="18">
        <f t="shared" ca="1" si="3"/>
        <v>0</v>
      </c>
      <c r="R33" s="19">
        <f t="shared" ca="1" si="2"/>
        <v>11269327.899999836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3"/>
        <v>37529905.880000003</v>
      </c>
      <c r="E34" s="18">
        <f t="shared" ca="1" si="3"/>
        <v>10998460.75</v>
      </c>
      <c r="F34" s="18">
        <f t="shared" ca="1" si="3"/>
        <v>0</v>
      </c>
      <c r="G34" s="18">
        <f t="shared" ca="1" si="3"/>
        <v>0</v>
      </c>
      <c r="H34" s="18">
        <f t="shared" ca="1" si="3"/>
        <v>0</v>
      </c>
      <c r="I34" s="18">
        <f t="shared" ca="1" si="3"/>
        <v>3004398.41</v>
      </c>
      <c r="J34" s="18">
        <f t="shared" ca="1" si="3"/>
        <v>127544.84</v>
      </c>
      <c r="K34" s="18">
        <f t="shared" ca="1" si="3"/>
        <v>5764.46</v>
      </c>
      <c r="L34" s="18">
        <f t="shared" ca="1" si="3"/>
        <v>0</v>
      </c>
      <c r="M34" s="18">
        <f t="shared" ca="1" si="3"/>
        <v>54137535.740000002</v>
      </c>
      <c r="N34" s="18">
        <f t="shared" ca="1" si="3"/>
        <v>1522081.78</v>
      </c>
      <c r="O34" s="18">
        <f t="shared" ca="1" si="3"/>
        <v>0</v>
      </c>
      <c r="P34" s="18">
        <f t="shared" ca="1" si="3"/>
        <v>0</v>
      </c>
      <c r="Q34" s="18">
        <f t="shared" ca="1" si="3"/>
        <v>16762505</v>
      </c>
      <c r="R34" s="19">
        <f t="shared" ca="1" si="2"/>
        <v>124088196.86000001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3"/>
        <v>13327288.539999999</v>
      </c>
      <c r="E35" s="18">
        <f t="shared" ca="1" si="3"/>
        <v>3843498.35</v>
      </c>
      <c r="F35" s="18">
        <f t="shared" ca="1" si="3"/>
        <v>0</v>
      </c>
      <c r="G35" s="18">
        <f t="shared" ca="1" si="3"/>
        <v>0</v>
      </c>
      <c r="H35" s="18">
        <f t="shared" ca="1" si="3"/>
        <v>0</v>
      </c>
      <c r="I35" s="18">
        <f t="shared" ca="1" si="3"/>
        <v>65000.5</v>
      </c>
      <c r="J35" s="18">
        <f t="shared" ca="1" si="3"/>
        <v>363102.24</v>
      </c>
      <c r="K35" s="18">
        <f t="shared" ca="1" si="3"/>
        <v>64574.3</v>
      </c>
      <c r="L35" s="18">
        <f t="shared" ca="1" si="3"/>
        <v>0</v>
      </c>
      <c r="M35" s="18">
        <f t="shared" ca="1" si="3"/>
        <v>3290805.69</v>
      </c>
      <c r="N35" s="18">
        <f t="shared" ca="1" si="3"/>
        <v>0</v>
      </c>
      <c r="O35" s="18">
        <f t="shared" ca="1" si="3"/>
        <v>0</v>
      </c>
      <c r="P35" s="18">
        <f t="shared" ca="1" si="3"/>
        <v>0</v>
      </c>
      <c r="Q35" s="18">
        <f t="shared" ca="1" si="3"/>
        <v>0</v>
      </c>
      <c r="R35" s="19">
        <f t="shared" ca="1" si="2"/>
        <v>20954269.620000001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3"/>
        <v>0</v>
      </c>
      <c r="E36" s="18">
        <f t="shared" ca="1" si="3"/>
        <v>0</v>
      </c>
      <c r="F36" s="18">
        <f t="shared" ca="1" si="3"/>
        <v>0</v>
      </c>
      <c r="G36" s="18">
        <f t="shared" ca="1" si="3"/>
        <v>0</v>
      </c>
      <c r="H36" s="18">
        <f t="shared" ca="1" si="3"/>
        <v>0</v>
      </c>
      <c r="I36" s="18">
        <f t="shared" ca="1" si="3"/>
        <v>0</v>
      </c>
      <c r="J36" s="18">
        <f t="shared" ca="1" si="3"/>
        <v>0</v>
      </c>
      <c r="K36" s="18">
        <f t="shared" ca="1" si="3"/>
        <v>0</v>
      </c>
      <c r="L36" s="18">
        <f t="shared" ca="1" si="3"/>
        <v>0</v>
      </c>
      <c r="M36" s="18">
        <f t="shared" ca="1" si="3"/>
        <v>0</v>
      </c>
      <c r="N36" s="18">
        <f t="shared" ca="1" si="3"/>
        <v>0</v>
      </c>
      <c r="O36" s="18">
        <f t="shared" ca="1" si="3"/>
        <v>0</v>
      </c>
      <c r="P36" s="18">
        <f t="shared" ca="1" si="3"/>
        <v>0</v>
      </c>
      <c r="Q36" s="18">
        <f t="shared" ca="1" si="3"/>
        <v>0</v>
      </c>
      <c r="R36" s="19">
        <f t="shared" ca="1" si="2"/>
        <v>0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3"/>
        <v>36244585.799999997</v>
      </c>
      <c r="E37" s="18">
        <f t="shared" ca="1" si="3"/>
        <v>33522456.77</v>
      </c>
      <c r="F37" s="18">
        <f t="shared" ca="1" si="3"/>
        <v>0</v>
      </c>
      <c r="G37" s="18">
        <f t="shared" ca="1" si="3"/>
        <v>0</v>
      </c>
      <c r="H37" s="18">
        <f t="shared" ca="1" si="3"/>
        <v>5985491</v>
      </c>
      <c r="I37" s="18">
        <f t="shared" ca="1" si="3"/>
        <v>4471440.5</v>
      </c>
      <c r="J37" s="18">
        <f t="shared" ca="1" si="3"/>
        <v>188592.36</v>
      </c>
      <c r="K37" s="18">
        <f t="shared" ca="1" si="3"/>
        <v>38751.660000000003</v>
      </c>
      <c r="L37" s="18">
        <f t="shared" ca="1" si="3"/>
        <v>0</v>
      </c>
      <c r="M37" s="18">
        <f t="shared" ca="1" si="3"/>
        <v>48771923.890000001</v>
      </c>
      <c r="N37" s="18">
        <f t="shared" ca="1" si="3"/>
        <v>0</v>
      </c>
      <c r="O37" s="18">
        <f t="shared" ca="1" si="3"/>
        <v>0</v>
      </c>
      <c r="P37" s="18">
        <f t="shared" ca="1" si="3"/>
        <v>0</v>
      </c>
      <c r="Q37" s="18">
        <f t="shared" ca="1" si="3"/>
        <v>30659588.369999997</v>
      </c>
      <c r="R37" s="19">
        <f t="shared" ca="1" si="2"/>
        <v>159882830.34999999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3"/>
        <v>478140.5</v>
      </c>
      <c r="E38" s="18">
        <f t="shared" ca="1" si="3"/>
        <v>3996976.84</v>
      </c>
      <c r="F38" s="18">
        <f t="shared" ca="1" si="3"/>
        <v>0</v>
      </c>
      <c r="G38" s="18">
        <f t="shared" ca="1" si="3"/>
        <v>0</v>
      </c>
      <c r="H38" s="18">
        <f t="shared" ca="1" si="3"/>
        <v>0</v>
      </c>
      <c r="I38" s="18">
        <f t="shared" ca="1" si="3"/>
        <v>0</v>
      </c>
      <c r="J38" s="18">
        <f t="shared" ca="1" si="3"/>
        <v>131032.44</v>
      </c>
      <c r="K38" s="18">
        <f t="shared" ca="1" si="3"/>
        <v>0</v>
      </c>
      <c r="L38" s="18">
        <f t="shared" ca="1" si="3"/>
        <v>0</v>
      </c>
      <c r="M38" s="18">
        <f t="shared" ca="1" si="3"/>
        <v>0</v>
      </c>
      <c r="N38" s="18">
        <f t="shared" ca="1" si="3"/>
        <v>0</v>
      </c>
      <c r="O38" s="18">
        <f t="shared" ca="1" si="3"/>
        <v>0</v>
      </c>
      <c r="P38" s="18">
        <f t="shared" ca="1" si="3"/>
        <v>0</v>
      </c>
      <c r="Q38" s="18">
        <f t="shared" ca="1" si="3"/>
        <v>0</v>
      </c>
      <c r="R38" s="19">
        <f t="shared" ca="1" si="2"/>
        <v>4606149.78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Q54" ca="1" si="4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6024157.9600000009</v>
      </c>
      <c r="E39" s="18">
        <f t="shared" ca="1" si="4"/>
        <v>11008653.130000001</v>
      </c>
      <c r="F39" s="18">
        <f t="shared" ca="1" si="4"/>
        <v>0</v>
      </c>
      <c r="G39" s="18">
        <f t="shared" ca="1" si="4"/>
        <v>0</v>
      </c>
      <c r="H39" s="18">
        <f t="shared" ca="1" si="4"/>
        <v>0</v>
      </c>
      <c r="I39" s="18">
        <f t="shared" ca="1" si="4"/>
        <v>299777.46999999997</v>
      </c>
      <c r="J39" s="18">
        <f t="shared" ca="1" si="4"/>
        <v>1205650.27</v>
      </c>
      <c r="K39" s="18">
        <f t="shared" ca="1" si="4"/>
        <v>70682.720000000001</v>
      </c>
      <c r="L39" s="18">
        <f t="shared" ca="1" si="4"/>
        <v>0</v>
      </c>
      <c r="M39" s="18">
        <f t="shared" ca="1" si="4"/>
        <v>350711.8</v>
      </c>
      <c r="N39" s="18">
        <f t="shared" ca="1" si="4"/>
        <v>0</v>
      </c>
      <c r="O39" s="18">
        <f t="shared" ca="1" si="4"/>
        <v>0</v>
      </c>
      <c r="P39" s="18">
        <f t="shared" ca="1" si="4"/>
        <v>0</v>
      </c>
      <c r="Q39" s="18">
        <f t="shared" ca="1" si="4"/>
        <v>0</v>
      </c>
      <c r="R39" s="19">
        <f t="shared" ca="1" si="2"/>
        <v>18959633.350000001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4"/>
        <v>0</v>
      </c>
      <c r="E40" s="18">
        <f t="shared" ca="1" si="4"/>
        <v>0</v>
      </c>
      <c r="F40" s="18">
        <f t="shared" ca="1" si="4"/>
        <v>0</v>
      </c>
      <c r="G40" s="18">
        <f t="shared" ca="1" si="4"/>
        <v>0</v>
      </c>
      <c r="H40" s="18">
        <f t="shared" ca="1" si="4"/>
        <v>0</v>
      </c>
      <c r="I40" s="18">
        <f t="shared" ca="1" si="4"/>
        <v>0</v>
      </c>
      <c r="J40" s="18">
        <f t="shared" ca="1" si="4"/>
        <v>0</v>
      </c>
      <c r="K40" s="18">
        <f t="shared" ca="1" si="4"/>
        <v>0</v>
      </c>
      <c r="L40" s="18">
        <f t="shared" ca="1" si="4"/>
        <v>0</v>
      </c>
      <c r="M40" s="18">
        <f t="shared" ca="1" si="4"/>
        <v>0</v>
      </c>
      <c r="N40" s="18">
        <f t="shared" ca="1" si="4"/>
        <v>0</v>
      </c>
      <c r="O40" s="18">
        <f t="shared" ca="1" si="4"/>
        <v>0</v>
      </c>
      <c r="P40" s="18">
        <f t="shared" ca="1" si="4"/>
        <v>0</v>
      </c>
      <c r="Q40" s="18">
        <f t="shared" ca="1" si="4"/>
        <v>0</v>
      </c>
      <c r="R40" s="19">
        <f t="shared" ca="1" si="2"/>
        <v>0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4"/>
        <v>0</v>
      </c>
      <c r="E41" s="18">
        <f t="shared" ca="1" si="4"/>
        <v>0</v>
      </c>
      <c r="F41" s="18">
        <f t="shared" ca="1" si="4"/>
        <v>0</v>
      </c>
      <c r="G41" s="18">
        <f t="shared" ca="1" si="4"/>
        <v>0</v>
      </c>
      <c r="H41" s="18">
        <f t="shared" ca="1" si="4"/>
        <v>0</v>
      </c>
      <c r="I41" s="18">
        <f t="shared" ca="1" si="4"/>
        <v>0</v>
      </c>
      <c r="J41" s="18">
        <f t="shared" ca="1" si="4"/>
        <v>0</v>
      </c>
      <c r="K41" s="18">
        <f t="shared" ca="1" si="4"/>
        <v>0</v>
      </c>
      <c r="L41" s="18">
        <f t="shared" ca="1" si="4"/>
        <v>0</v>
      </c>
      <c r="M41" s="18">
        <f t="shared" ca="1" si="4"/>
        <v>0</v>
      </c>
      <c r="N41" s="18">
        <f t="shared" ca="1" si="4"/>
        <v>0</v>
      </c>
      <c r="O41" s="18">
        <f t="shared" ca="1" si="4"/>
        <v>0</v>
      </c>
      <c r="P41" s="18">
        <f t="shared" ca="1" si="4"/>
        <v>0</v>
      </c>
      <c r="Q41" s="18">
        <f t="shared" ca="1" si="4"/>
        <v>0</v>
      </c>
      <c r="R41" s="19">
        <f t="shared" ca="1" si="2"/>
        <v>0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4"/>
        <v>1348590.9100000001</v>
      </c>
      <c r="E42" s="18">
        <f t="shared" ca="1" si="4"/>
        <v>1265068.3999999925</v>
      </c>
      <c r="F42" s="18">
        <f t="shared" ca="1" si="4"/>
        <v>0</v>
      </c>
      <c r="G42" s="18">
        <f t="shared" ca="1" si="4"/>
        <v>0</v>
      </c>
      <c r="H42" s="18">
        <f t="shared" ca="1" si="4"/>
        <v>0</v>
      </c>
      <c r="I42" s="18">
        <f t="shared" ca="1" si="4"/>
        <v>0</v>
      </c>
      <c r="J42" s="18">
        <f t="shared" ca="1" si="4"/>
        <v>132084.1</v>
      </c>
      <c r="K42" s="18">
        <f t="shared" ca="1" si="4"/>
        <v>0</v>
      </c>
      <c r="L42" s="18">
        <f t="shared" ca="1" si="4"/>
        <v>0</v>
      </c>
      <c r="M42" s="18">
        <f t="shared" ca="1" si="4"/>
        <v>10564.589999999995</v>
      </c>
      <c r="N42" s="18">
        <f t="shared" ca="1" si="4"/>
        <v>0</v>
      </c>
      <c r="O42" s="18">
        <f t="shared" ca="1" si="4"/>
        <v>0</v>
      </c>
      <c r="P42" s="18">
        <f t="shared" ca="1" si="4"/>
        <v>0</v>
      </c>
      <c r="Q42" s="18">
        <f t="shared" ca="1" si="4"/>
        <v>10564.589999999995</v>
      </c>
      <c r="R42" s="19">
        <f t="shared" ref="R42" ca="1" si="5">+SUM(D42:Q42)</f>
        <v>2766872.5899999924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4"/>
        <v>52140.21</v>
      </c>
      <c r="E43" s="18">
        <f t="shared" ca="1" si="4"/>
        <v>199548.30999999962</v>
      </c>
      <c r="F43" s="18">
        <f t="shared" ca="1" si="4"/>
        <v>0</v>
      </c>
      <c r="G43" s="18">
        <f t="shared" ca="1" si="4"/>
        <v>0</v>
      </c>
      <c r="H43" s="18">
        <f t="shared" ca="1" si="4"/>
        <v>0</v>
      </c>
      <c r="I43" s="18">
        <f t="shared" ca="1" si="4"/>
        <v>0</v>
      </c>
      <c r="J43" s="18">
        <f t="shared" ca="1" si="4"/>
        <v>103111.63999999998</v>
      </c>
      <c r="K43" s="18">
        <f t="shared" ca="1" si="4"/>
        <v>0</v>
      </c>
      <c r="L43" s="18">
        <f t="shared" ca="1" si="4"/>
        <v>0</v>
      </c>
      <c r="M43" s="18">
        <f t="shared" ca="1" si="4"/>
        <v>0</v>
      </c>
      <c r="N43" s="18">
        <f t="shared" ca="1" si="4"/>
        <v>0</v>
      </c>
      <c r="O43" s="18">
        <f t="shared" ca="1" si="4"/>
        <v>0</v>
      </c>
      <c r="P43" s="18">
        <f t="shared" ca="1" si="4"/>
        <v>0</v>
      </c>
      <c r="Q43" s="18">
        <f t="shared" ca="1" si="4"/>
        <v>0</v>
      </c>
      <c r="R43" s="19">
        <f t="shared" ref="R43:R60" ca="1" si="6">+SUM(D43:Q43)</f>
        <v>354800.15999999957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4"/>
        <v>0</v>
      </c>
      <c r="E44" s="18">
        <f t="shared" ca="1" si="4"/>
        <v>0</v>
      </c>
      <c r="F44" s="18">
        <f t="shared" ca="1" si="4"/>
        <v>0</v>
      </c>
      <c r="G44" s="18">
        <f t="shared" ca="1" si="4"/>
        <v>0</v>
      </c>
      <c r="H44" s="18">
        <f t="shared" ca="1" si="4"/>
        <v>0</v>
      </c>
      <c r="I44" s="18">
        <f t="shared" ca="1" si="4"/>
        <v>0</v>
      </c>
      <c r="J44" s="18">
        <f t="shared" ca="1" si="4"/>
        <v>0</v>
      </c>
      <c r="K44" s="18">
        <f t="shared" ca="1" si="4"/>
        <v>0</v>
      </c>
      <c r="L44" s="18">
        <f t="shared" ca="1" si="4"/>
        <v>0</v>
      </c>
      <c r="M44" s="18">
        <f t="shared" ca="1" si="4"/>
        <v>0</v>
      </c>
      <c r="N44" s="18">
        <f t="shared" ca="1" si="4"/>
        <v>0</v>
      </c>
      <c r="O44" s="18">
        <f t="shared" ca="1" si="4"/>
        <v>0</v>
      </c>
      <c r="P44" s="18">
        <f t="shared" ca="1" si="4"/>
        <v>0</v>
      </c>
      <c r="Q44" s="18">
        <f t="shared" ca="1" si="4"/>
        <v>0</v>
      </c>
      <c r="R44" s="19">
        <f t="shared" ca="1" si="6"/>
        <v>0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4"/>
        <v>4349109.82</v>
      </c>
      <c r="E45" s="18">
        <f t="shared" ca="1" si="4"/>
        <v>13074059.390000001</v>
      </c>
      <c r="F45" s="18">
        <f t="shared" ca="1" si="4"/>
        <v>0</v>
      </c>
      <c r="G45" s="18">
        <f t="shared" ca="1" si="4"/>
        <v>0</v>
      </c>
      <c r="H45" s="18">
        <f t="shared" ca="1" si="4"/>
        <v>0</v>
      </c>
      <c r="I45" s="18">
        <f t="shared" ca="1" si="4"/>
        <v>27782.449999999997</v>
      </c>
      <c r="J45" s="18">
        <f t="shared" ca="1" si="4"/>
        <v>270929.37</v>
      </c>
      <c r="K45" s="18">
        <f t="shared" ca="1" si="4"/>
        <v>0</v>
      </c>
      <c r="L45" s="18">
        <f t="shared" ca="1" si="4"/>
        <v>0</v>
      </c>
      <c r="M45" s="18">
        <f t="shared" ca="1" si="4"/>
        <v>2880364.66</v>
      </c>
      <c r="N45" s="18">
        <f t="shared" ca="1" si="4"/>
        <v>0</v>
      </c>
      <c r="O45" s="18">
        <f t="shared" ca="1" si="4"/>
        <v>0</v>
      </c>
      <c r="P45" s="18">
        <f t="shared" ca="1" si="4"/>
        <v>0</v>
      </c>
      <c r="Q45" s="18">
        <f t="shared" ca="1" si="4"/>
        <v>0</v>
      </c>
      <c r="R45" s="19">
        <f t="shared" ca="1" si="6"/>
        <v>20602245.690000001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4"/>
        <v>45055.07</v>
      </c>
      <c r="E46" s="18">
        <f t="shared" ca="1" si="4"/>
        <v>1328446.3800000001</v>
      </c>
      <c r="F46" s="18">
        <f t="shared" ca="1" si="4"/>
        <v>0</v>
      </c>
      <c r="G46" s="18">
        <f t="shared" ca="1" si="4"/>
        <v>0</v>
      </c>
      <c r="H46" s="18">
        <f t="shared" ca="1" si="4"/>
        <v>0</v>
      </c>
      <c r="I46" s="18">
        <f t="shared" ca="1" si="4"/>
        <v>0</v>
      </c>
      <c r="J46" s="18">
        <f t="shared" ca="1" si="4"/>
        <v>0</v>
      </c>
      <c r="K46" s="18">
        <f t="shared" ca="1" si="4"/>
        <v>0</v>
      </c>
      <c r="L46" s="18">
        <f t="shared" ca="1" si="4"/>
        <v>0</v>
      </c>
      <c r="M46" s="18">
        <f t="shared" ca="1" si="4"/>
        <v>0</v>
      </c>
      <c r="N46" s="18">
        <f t="shared" ca="1" si="4"/>
        <v>0</v>
      </c>
      <c r="O46" s="18">
        <f t="shared" ca="1" si="4"/>
        <v>0</v>
      </c>
      <c r="P46" s="18">
        <f t="shared" ca="1" si="4"/>
        <v>0</v>
      </c>
      <c r="Q46" s="18">
        <f t="shared" ca="1" si="4"/>
        <v>0</v>
      </c>
      <c r="R46" s="19">
        <f t="shared" ca="1" si="6"/>
        <v>1373501.4500000002</v>
      </c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4"/>
        <v>0</v>
      </c>
      <c r="E47" s="18">
        <f t="shared" ca="1" si="4"/>
        <v>1182242.3399999999</v>
      </c>
      <c r="F47" s="18">
        <f t="shared" ca="1" si="4"/>
        <v>0</v>
      </c>
      <c r="G47" s="18">
        <f t="shared" ca="1" si="4"/>
        <v>0</v>
      </c>
      <c r="H47" s="18">
        <f t="shared" ca="1" si="4"/>
        <v>0</v>
      </c>
      <c r="I47" s="18">
        <f t="shared" ca="1" si="4"/>
        <v>0</v>
      </c>
      <c r="J47" s="18">
        <f t="shared" ca="1" si="4"/>
        <v>126666</v>
      </c>
      <c r="K47" s="18">
        <f t="shared" ca="1" si="4"/>
        <v>0</v>
      </c>
      <c r="L47" s="18">
        <f t="shared" ca="1" si="4"/>
        <v>0</v>
      </c>
      <c r="M47" s="18">
        <f t="shared" ca="1" si="4"/>
        <v>0</v>
      </c>
      <c r="N47" s="18">
        <f t="shared" ca="1" si="4"/>
        <v>0</v>
      </c>
      <c r="O47" s="18">
        <f t="shared" ca="1" si="4"/>
        <v>0</v>
      </c>
      <c r="P47" s="18">
        <f t="shared" ca="1" si="4"/>
        <v>0</v>
      </c>
      <c r="Q47" s="18">
        <f t="shared" ca="1" si="4"/>
        <v>0</v>
      </c>
      <c r="R47" s="19">
        <f t="shared" ca="1" si="6"/>
        <v>1308908.3399999999</v>
      </c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4"/>
        <v>0</v>
      </c>
      <c r="E48" s="18">
        <f t="shared" ca="1" si="4"/>
        <v>0</v>
      </c>
      <c r="F48" s="18">
        <f t="shared" ca="1" si="4"/>
        <v>0</v>
      </c>
      <c r="G48" s="18">
        <f t="shared" ca="1" si="4"/>
        <v>0</v>
      </c>
      <c r="H48" s="18">
        <f t="shared" ca="1" si="4"/>
        <v>0</v>
      </c>
      <c r="I48" s="18">
        <f t="shared" ca="1" si="4"/>
        <v>0</v>
      </c>
      <c r="J48" s="18">
        <f t="shared" ca="1" si="4"/>
        <v>0</v>
      </c>
      <c r="K48" s="18">
        <f t="shared" ca="1" si="4"/>
        <v>0</v>
      </c>
      <c r="L48" s="18">
        <f t="shared" ca="1" si="4"/>
        <v>0</v>
      </c>
      <c r="M48" s="18">
        <f t="shared" ca="1" si="4"/>
        <v>0</v>
      </c>
      <c r="N48" s="18">
        <f t="shared" ca="1" si="4"/>
        <v>0</v>
      </c>
      <c r="O48" s="18">
        <f t="shared" ca="1" si="4"/>
        <v>0</v>
      </c>
      <c r="P48" s="18">
        <f t="shared" ca="1" si="4"/>
        <v>0</v>
      </c>
      <c r="Q48" s="18">
        <f t="shared" ca="1" si="4"/>
        <v>0</v>
      </c>
      <c r="R48" s="19">
        <f t="shared" ca="1" si="6"/>
        <v>0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4"/>
        <v>2754821.37</v>
      </c>
      <c r="E49" s="18">
        <f t="shared" ca="1" si="4"/>
        <v>2251608.16</v>
      </c>
      <c r="F49" s="18">
        <f t="shared" ca="1" si="4"/>
        <v>14320.34</v>
      </c>
      <c r="G49" s="18">
        <f t="shared" ca="1" si="4"/>
        <v>55261.85</v>
      </c>
      <c r="H49" s="18">
        <f t="shared" ca="1" si="4"/>
        <v>0</v>
      </c>
      <c r="I49" s="18">
        <f t="shared" ca="1" si="4"/>
        <v>148162.5</v>
      </c>
      <c r="J49" s="18">
        <f t="shared" ca="1" si="4"/>
        <v>119077.25845806944</v>
      </c>
      <c r="K49" s="18">
        <f t="shared" ca="1" si="4"/>
        <v>2480</v>
      </c>
      <c r="L49" s="18">
        <f t="shared" ca="1" si="4"/>
        <v>0</v>
      </c>
      <c r="M49" s="18">
        <f t="shared" ca="1" si="4"/>
        <v>343778.31</v>
      </c>
      <c r="N49" s="18">
        <f t="shared" ca="1" si="4"/>
        <v>0</v>
      </c>
      <c r="O49" s="18">
        <f t="shared" ca="1" si="4"/>
        <v>0</v>
      </c>
      <c r="P49" s="18">
        <f t="shared" ca="1" si="4"/>
        <v>0</v>
      </c>
      <c r="Q49" s="18">
        <f t="shared" ca="1" si="4"/>
        <v>0</v>
      </c>
      <c r="R49" s="19">
        <f t="shared" ca="1" si="6"/>
        <v>5689509.7884580689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4"/>
        <v>5235.41</v>
      </c>
      <c r="E50" s="18">
        <f t="shared" ca="1" si="4"/>
        <v>5235.41</v>
      </c>
      <c r="F50" s="18">
        <f t="shared" ca="1" si="4"/>
        <v>0</v>
      </c>
      <c r="G50" s="18">
        <f t="shared" ca="1" si="4"/>
        <v>0</v>
      </c>
      <c r="H50" s="18">
        <f t="shared" ca="1" si="4"/>
        <v>0</v>
      </c>
      <c r="I50" s="18">
        <f t="shared" ca="1" si="4"/>
        <v>0</v>
      </c>
      <c r="J50" s="18">
        <f t="shared" ca="1" si="4"/>
        <v>61545.64</v>
      </c>
      <c r="K50" s="18">
        <f t="shared" ca="1" si="4"/>
        <v>0</v>
      </c>
      <c r="L50" s="18">
        <f t="shared" ca="1" si="4"/>
        <v>0</v>
      </c>
      <c r="M50" s="18">
        <f t="shared" ca="1" si="4"/>
        <v>0</v>
      </c>
      <c r="N50" s="18">
        <f t="shared" ca="1" si="4"/>
        <v>0</v>
      </c>
      <c r="O50" s="18">
        <f t="shared" ca="1" si="4"/>
        <v>0</v>
      </c>
      <c r="P50" s="18">
        <f t="shared" ca="1" si="4"/>
        <v>0</v>
      </c>
      <c r="Q50" s="18">
        <f t="shared" ca="1" si="4"/>
        <v>0</v>
      </c>
      <c r="R50" s="19">
        <f t="shared" ca="1" si="6"/>
        <v>72016.459999999992</v>
      </c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4"/>
        <v>10701665.460000001</v>
      </c>
      <c r="E51" s="18">
        <f t="shared" ca="1" si="4"/>
        <v>3871512.45</v>
      </c>
      <c r="F51" s="18">
        <f t="shared" ca="1" si="4"/>
        <v>0</v>
      </c>
      <c r="G51" s="18">
        <f t="shared" ca="1" si="4"/>
        <v>0</v>
      </c>
      <c r="H51" s="18">
        <f t="shared" ca="1" si="4"/>
        <v>0</v>
      </c>
      <c r="I51" s="18">
        <f t="shared" ca="1" si="4"/>
        <v>0</v>
      </c>
      <c r="J51" s="18">
        <f t="shared" ca="1" si="4"/>
        <v>117456.68</v>
      </c>
      <c r="K51" s="18">
        <f t="shared" ca="1" si="4"/>
        <v>0</v>
      </c>
      <c r="L51" s="18">
        <f t="shared" ca="1" si="4"/>
        <v>0</v>
      </c>
      <c r="M51" s="18">
        <f t="shared" ca="1" si="4"/>
        <v>1000</v>
      </c>
      <c r="N51" s="18">
        <f t="shared" ca="1" si="4"/>
        <v>0</v>
      </c>
      <c r="O51" s="18">
        <f t="shared" ca="1" si="4"/>
        <v>0</v>
      </c>
      <c r="P51" s="18">
        <f t="shared" ca="1" si="4"/>
        <v>0</v>
      </c>
      <c r="Q51" s="18">
        <f t="shared" ca="1" si="4"/>
        <v>0</v>
      </c>
      <c r="R51" s="19">
        <f t="shared" ca="1" si="6"/>
        <v>14691634.59</v>
      </c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4"/>
        <v>821878.97</v>
      </c>
      <c r="E52" s="18">
        <f t="shared" ca="1" si="4"/>
        <v>29256178.710000001</v>
      </c>
      <c r="F52" s="18">
        <f t="shared" ca="1" si="4"/>
        <v>0</v>
      </c>
      <c r="G52" s="18">
        <f t="shared" ca="1" si="4"/>
        <v>0</v>
      </c>
      <c r="H52" s="18">
        <f t="shared" ca="1" si="4"/>
        <v>0</v>
      </c>
      <c r="I52" s="18">
        <f t="shared" ca="1" si="4"/>
        <v>0</v>
      </c>
      <c r="J52" s="18">
        <f t="shared" ca="1" si="4"/>
        <v>123177.64</v>
      </c>
      <c r="K52" s="18">
        <f t="shared" ca="1" si="4"/>
        <v>0</v>
      </c>
      <c r="L52" s="18">
        <f t="shared" ca="1" si="4"/>
        <v>0</v>
      </c>
      <c r="M52" s="18">
        <f t="shared" ca="1" si="4"/>
        <v>665465.74</v>
      </c>
      <c r="N52" s="18">
        <f t="shared" ca="1" si="4"/>
        <v>0</v>
      </c>
      <c r="O52" s="18">
        <f t="shared" ca="1" si="4"/>
        <v>0</v>
      </c>
      <c r="P52" s="18">
        <f t="shared" ca="1" si="4"/>
        <v>0</v>
      </c>
      <c r="Q52" s="18">
        <f t="shared" ca="1" si="4"/>
        <v>0</v>
      </c>
      <c r="R52" s="19">
        <f t="shared" ref="R52" ca="1" si="7">+SUM(D52:Q52)</f>
        <v>30866701.059999999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4"/>
        <v>0</v>
      </c>
      <c r="E53" s="18">
        <f t="shared" ca="1" si="4"/>
        <v>0</v>
      </c>
      <c r="F53" s="18">
        <f t="shared" ca="1" si="4"/>
        <v>0</v>
      </c>
      <c r="G53" s="18">
        <f t="shared" ca="1" si="4"/>
        <v>0</v>
      </c>
      <c r="H53" s="18">
        <f t="shared" ca="1" si="4"/>
        <v>0</v>
      </c>
      <c r="I53" s="18">
        <f t="shared" ca="1" si="4"/>
        <v>0</v>
      </c>
      <c r="J53" s="18">
        <f t="shared" ca="1" si="4"/>
        <v>119131.84388461547</v>
      </c>
      <c r="K53" s="18">
        <f t="shared" ca="1" si="4"/>
        <v>0</v>
      </c>
      <c r="L53" s="18">
        <f t="shared" ca="1" si="4"/>
        <v>0</v>
      </c>
      <c r="M53" s="18">
        <f t="shared" ca="1" si="4"/>
        <v>0</v>
      </c>
      <c r="N53" s="18">
        <f t="shared" ca="1" si="4"/>
        <v>0</v>
      </c>
      <c r="O53" s="18">
        <f t="shared" ca="1" si="4"/>
        <v>0</v>
      </c>
      <c r="P53" s="18">
        <f t="shared" ca="1" si="4"/>
        <v>0</v>
      </c>
      <c r="Q53" s="18">
        <f t="shared" ca="1" si="4"/>
        <v>0</v>
      </c>
      <c r="R53" s="19">
        <f t="shared" ref="R53:R55" ca="1" si="8">+SUM(D53:Q53)</f>
        <v>119131.84388461547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4"/>
        <v>0</v>
      </c>
      <c r="E54" s="18">
        <f t="shared" ca="1" si="4"/>
        <v>0</v>
      </c>
      <c r="F54" s="18">
        <f t="shared" ca="1" si="4"/>
        <v>0</v>
      </c>
      <c r="G54" s="18">
        <f t="shared" ca="1" si="4"/>
        <v>0</v>
      </c>
      <c r="H54" s="18">
        <f t="shared" ca="1" si="4"/>
        <v>0</v>
      </c>
      <c r="I54" s="18">
        <f t="shared" ca="1" si="4"/>
        <v>0</v>
      </c>
      <c r="J54" s="18">
        <f t="shared" ca="1" si="4"/>
        <v>0</v>
      </c>
      <c r="K54" s="18">
        <f t="shared" ca="1" si="4"/>
        <v>0</v>
      </c>
      <c r="L54" s="18">
        <f t="shared" ca="1" si="4"/>
        <v>0</v>
      </c>
      <c r="M54" s="18">
        <f t="shared" ca="1" si="4"/>
        <v>0</v>
      </c>
      <c r="N54" s="18">
        <f t="shared" ca="1" si="4"/>
        <v>0</v>
      </c>
      <c r="O54" s="18">
        <f t="shared" ca="1" si="4"/>
        <v>0</v>
      </c>
      <c r="P54" s="18">
        <f t="shared" ca="1" si="4"/>
        <v>0</v>
      </c>
      <c r="Q54" s="18">
        <f t="shared" ca="1" si="4"/>
        <v>0</v>
      </c>
      <c r="R54" s="19">
        <f t="shared" ca="1" si="8"/>
        <v>0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Q70" ca="1" si="9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9"/>
        <v>0</v>
      </c>
      <c r="F55" s="18">
        <f t="shared" ca="1" si="9"/>
        <v>0</v>
      </c>
      <c r="G55" s="18">
        <f t="shared" ca="1" si="9"/>
        <v>0</v>
      </c>
      <c r="H55" s="18">
        <f t="shared" ca="1" si="9"/>
        <v>0</v>
      </c>
      <c r="I55" s="18">
        <f t="shared" ca="1" si="9"/>
        <v>0</v>
      </c>
      <c r="J55" s="18">
        <f t="shared" ca="1" si="9"/>
        <v>0</v>
      </c>
      <c r="K55" s="18">
        <f t="shared" ca="1" si="9"/>
        <v>0</v>
      </c>
      <c r="L55" s="18">
        <f t="shared" ca="1" si="9"/>
        <v>0</v>
      </c>
      <c r="M55" s="18">
        <f t="shared" ca="1" si="9"/>
        <v>0</v>
      </c>
      <c r="N55" s="18">
        <f t="shared" ca="1" si="9"/>
        <v>0</v>
      </c>
      <c r="O55" s="18">
        <f t="shared" ca="1" si="9"/>
        <v>0</v>
      </c>
      <c r="P55" s="18">
        <f t="shared" ca="1" si="9"/>
        <v>0</v>
      </c>
      <c r="Q55" s="18">
        <f t="shared" ca="1" si="9"/>
        <v>0</v>
      </c>
      <c r="R55" s="19">
        <f t="shared" ca="1" si="8"/>
        <v>0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9"/>
        <v>0</v>
      </c>
      <c r="E56" s="18">
        <f t="shared" ca="1" si="9"/>
        <v>0</v>
      </c>
      <c r="F56" s="18">
        <f t="shared" ca="1" si="9"/>
        <v>0</v>
      </c>
      <c r="G56" s="18">
        <f t="shared" ca="1" si="9"/>
        <v>0</v>
      </c>
      <c r="H56" s="18">
        <f t="shared" ca="1" si="9"/>
        <v>0</v>
      </c>
      <c r="I56" s="18">
        <f t="shared" ca="1" si="9"/>
        <v>0</v>
      </c>
      <c r="J56" s="18">
        <f t="shared" ca="1" si="9"/>
        <v>0</v>
      </c>
      <c r="K56" s="18">
        <f t="shared" ca="1" si="9"/>
        <v>0</v>
      </c>
      <c r="L56" s="18">
        <f t="shared" ca="1" si="9"/>
        <v>0</v>
      </c>
      <c r="M56" s="18">
        <f t="shared" ca="1" si="9"/>
        <v>0</v>
      </c>
      <c r="N56" s="18">
        <f t="shared" ca="1" si="9"/>
        <v>0</v>
      </c>
      <c r="O56" s="18">
        <f t="shared" ca="1" si="9"/>
        <v>0</v>
      </c>
      <c r="P56" s="18">
        <f t="shared" ca="1" si="9"/>
        <v>0</v>
      </c>
      <c r="Q56" s="18">
        <f t="shared" ca="1" si="9"/>
        <v>0</v>
      </c>
      <c r="R56" s="19">
        <f t="shared" ca="1" si="6"/>
        <v>0</v>
      </c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9"/>
        <v>0</v>
      </c>
      <c r="E57" s="18">
        <f t="shared" ca="1" si="9"/>
        <v>0</v>
      </c>
      <c r="F57" s="18">
        <f t="shared" ca="1" si="9"/>
        <v>0</v>
      </c>
      <c r="G57" s="18">
        <f t="shared" ca="1" si="9"/>
        <v>0</v>
      </c>
      <c r="H57" s="18">
        <f t="shared" ca="1" si="9"/>
        <v>0</v>
      </c>
      <c r="I57" s="18">
        <f t="shared" ca="1" si="9"/>
        <v>0</v>
      </c>
      <c r="J57" s="18">
        <f t="shared" ca="1" si="9"/>
        <v>0</v>
      </c>
      <c r="K57" s="18">
        <f t="shared" ca="1" si="9"/>
        <v>0</v>
      </c>
      <c r="L57" s="18">
        <f t="shared" ca="1" si="9"/>
        <v>0</v>
      </c>
      <c r="M57" s="18">
        <f t="shared" ca="1" si="9"/>
        <v>0</v>
      </c>
      <c r="N57" s="18">
        <f t="shared" ca="1" si="9"/>
        <v>0</v>
      </c>
      <c r="O57" s="18">
        <f t="shared" ca="1" si="9"/>
        <v>0</v>
      </c>
      <c r="P57" s="18">
        <f t="shared" ca="1" si="9"/>
        <v>0</v>
      </c>
      <c r="Q57" s="18">
        <f t="shared" ca="1" si="9"/>
        <v>0</v>
      </c>
      <c r="R57" s="19">
        <f t="shared" ca="1" si="6"/>
        <v>0</v>
      </c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9"/>
        <v>0</v>
      </c>
      <c r="E58" s="18">
        <f t="shared" ca="1" si="9"/>
        <v>0</v>
      </c>
      <c r="F58" s="18">
        <f t="shared" ca="1" si="9"/>
        <v>0</v>
      </c>
      <c r="G58" s="18">
        <f t="shared" ca="1" si="9"/>
        <v>0</v>
      </c>
      <c r="H58" s="18">
        <f t="shared" ca="1" si="9"/>
        <v>0</v>
      </c>
      <c r="I58" s="18">
        <f t="shared" ca="1" si="9"/>
        <v>0</v>
      </c>
      <c r="J58" s="18">
        <f t="shared" ca="1" si="9"/>
        <v>0</v>
      </c>
      <c r="K58" s="18">
        <f t="shared" ca="1" si="9"/>
        <v>0</v>
      </c>
      <c r="L58" s="18">
        <f t="shared" ca="1" si="9"/>
        <v>0</v>
      </c>
      <c r="M58" s="18">
        <f t="shared" ca="1" si="9"/>
        <v>0</v>
      </c>
      <c r="N58" s="18">
        <f t="shared" ca="1" si="9"/>
        <v>0</v>
      </c>
      <c r="O58" s="18">
        <f t="shared" ca="1" si="9"/>
        <v>0</v>
      </c>
      <c r="P58" s="18">
        <f t="shared" ca="1" si="9"/>
        <v>0</v>
      </c>
      <c r="Q58" s="18">
        <f t="shared" ca="1" si="9"/>
        <v>0</v>
      </c>
      <c r="R58" s="19">
        <f t="shared" ca="1" si="6"/>
        <v>0</v>
      </c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9"/>
        <v>0</v>
      </c>
      <c r="E59" s="18">
        <f t="shared" ca="1" si="9"/>
        <v>0</v>
      </c>
      <c r="F59" s="18">
        <f t="shared" ca="1" si="9"/>
        <v>0</v>
      </c>
      <c r="G59" s="18">
        <f t="shared" ca="1" si="9"/>
        <v>0</v>
      </c>
      <c r="H59" s="18">
        <f t="shared" ca="1" si="9"/>
        <v>0</v>
      </c>
      <c r="I59" s="18">
        <f t="shared" ca="1" si="9"/>
        <v>0</v>
      </c>
      <c r="J59" s="18">
        <f t="shared" ca="1" si="9"/>
        <v>0</v>
      </c>
      <c r="K59" s="18">
        <f t="shared" ca="1" si="9"/>
        <v>0</v>
      </c>
      <c r="L59" s="18">
        <f t="shared" ca="1" si="9"/>
        <v>0</v>
      </c>
      <c r="M59" s="18">
        <f t="shared" ca="1" si="9"/>
        <v>0</v>
      </c>
      <c r="N59" s="18">
        <f t="shared" ca="1" si="9"/>
        <v>0</v>
      </c>
      <c r="O59" s="18">
        <f t="shared" ca="1" si="9"/>
        <v>0</v>
      </c>
      <c r="P59" s="18">
        <f t="shared" ca="1" si="9"/>
        <v>0</v>
      </c>
      <c r="Q59" s="18">
        <f t="shared" ca="1" si="9"/>
        <v>0</v>
      </c>
      <c r="R59" s="19">
        <f t="shared" ca="1" si="6"/>
        <v>0</v>
      </c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9"/>
        <v>0</v>
      </c>
      <c r="E60" s="18">
        <f t="shared" ca="1" si="9"/>
        <v>0</v>
      </c>
      <c r="F60" s="18">
        <f t="shared" ca="1" si="9"/>
        <v>0</v>
      </c>
      <c r="G60" s="18">
        <f t="shared" ca="1" si="9"/>
        <v>0</v>
      </c>
      <c r="H60" s="18">
        <f t="shared" ca="1" si="9"/>
        <v>0</v>
      </c>
      <c r="I60" s="18">
        <f t="shared" ca="1" si="9"/>
        <v>0</v>
      </c>
      <c r="J60" s="18">
        <f t="shared" ca="1" si="9"/>
        <v>0</v>
      </c>
      <c r="K60" s="18">
        <f t="shared" ca="1" si="9"/>
        <v>0</v>
      </c>
      <c r="L60" s="18">
        <f t="shared" ca="1" si="9"/>
        <v>0</v>
      </c>
      <c r="M60" s="18">
        <f t="shared" ca="1" si="9"/>
        <v>0</v>
      </c>
      <c r="N60" s="18">
        <f t="shared" ca="1" si="9"/>
        <v>0</v>
      </c>
      <c r="O60" s="18">
        <f t="shared" ca="1" si="9"/>
        <v>0</v>
      </c>
      <c r="P60" s="18">
        <f t="shared" ca="1" si="9"/>
        <v>0</v>
      </c>
      <c r="Q60" s="18">
        <f t="shared" ca="1" si="9"/>
        <v>0</v>
      </c>
      <c r="R60" s="19">
        <f t="shared" ca="1" si="6"/>
        <v>0</v>
      </c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9"/>
        <v>0</v>
      </c>
      <c r="E61" s="18">
        <f t="shared" ca="1" si="9"/>
        <v>0</v>
      </c>
      <c r="F61" s="18">
        <f t="shared" ca="1" si="9"/>
        <v>0</v>
      </c>
      <c r="G61" s="18">
        <f t="shared" ca="1" si="9"/>
        <v>0</v>
      </c>
      <c r="H61" s="18">
        <f t="shared" ca="1" si="9"/>
        <v>0</v>
      </c>
      <c r="I61" s="18">
        <f t="shared" ca="1" si="9"/>
        <v>0</v>
      </c>
      <c r="J61" s="18">
        <f t="shared" ca="1" si="9"/>
        <v>0</v>
      </c>
      <c r="K61" s="18">
        <f t="shared" ca="1" si="9"/>
        <v>0</v>
      </c>
      <c r="L61" s="18">
        <f t="shared" ca="1" si="9"/>
        <v>0</v>
      </c>
      <c r="M61" s="18">
        <f t="shared" ca="1" si="9"/>
        <v>0</v>
      </c>
      <c r="N61" s="18">
        <f t="shared" ca="1" si="9"/>
        <v>0</v>
      </c>
      <c r="O61" s="18">
        <f t="shared" ca="1" si="9"/>
        <v>0</v>
      </c>
      <c r="P61" s="18">
        <f t="shared" ca="1" si="9"/>
        <v>0</v>
      </c>
      <c r="Q61" s="18">
        <f t="shared" ca="1" si="9"/>
        <v>0</v>
      </c>
      <c r="R61" s="19">
        <f t="shared" ref="R61" ca="1" si="10">+SUM(D61:Q61)</f>
        <v>0</v>
      </c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9"/>
        <v>0</v>
      </c>
      <c r="E62" s="18">
        <f t="shared" ca="1" si="9"/>
        <v>0</v>
      </c>
      <c r="F62" s="18">
        <f t="shared" ca="1" si="9"/>
        <v>0</v>
      </c>
      <c r="G62" s="18">
        <f t="shared" ca="1" si="9"/>
        <v>0</v>
      </c>
      <c r="H62" s="18">
        <f t="shared" ca="1" si="9"/>
        <v>0</v>
      </c>
      <c r="I62" s="18">
        <f t="shared" ca="1" si="9"/>
        <v>0</v>
      </c>
      <c r="J62" s="18">
        <f t="shared" ca="1" si="9"/>
        <v>0</v>
      </c>
      <c r="K62" s="18">
        <f t="shared" ca="1" si="9"/>
        <v>0</v>
      </c>
      <c r="L62" s="18">
        <f t="shared" ca="1" si="9"/>
        <v>0</v>
      </c>
      <c r="M62" s="18">
        <f t="shared" ca="1" si="9"/>
        <v>0</v>
      </c>
      <c r="N62" s="18">
        <f t="shared" ca="1" si="9"/>
        <v>0</v>
      </c>
      <c r="O62" s="18">
        <f t="shared" ca="1" si="9"/>
        <v>0</v>
      </c>
      <c r="P62" s="18">
        <f t="shared" ca="1" si="9"/>
        <v>0</v>
      </c>
      <c r="Q62" s="18">
        <f t="shared" ca="1" si="9"/>
        <v>0</v>
      </c>
      <c r="R62" s="19">
        <f t="shared" ref="R62:R79" ca="1" si="11">+SUM(D62:Q62)</f>
        <v>0</v>
      </c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9"/>
        <v>0</v>
      </c>
      <c r="E63" s="18">
        <f t="shared" ca="1" si="9"/>
        <v>0</v>
      </c>
      <c r="F63" s="18">
        <f t="shared" ca="1" si="9"/>
        <v>0</v>
      </c>
      <c r="G63" s="18">
        <f t="shared" ca="1" si="9"/>
        <v>0</v>
      </c>
      <c r="H63" s="18">
        <f t="shared" ca="1" si="9"/>
        <v>0</v>
      </c>
      <c r="I63" s="18">
        <f t="shared" ca="1" si="9"/>
        <v>0</v>
      </c>
      <c r="J63" s="18">
        <f t="shared" ca="1" si="9"/>
        <v>0</v>
      </c>
      <c r="K63" s="18">
        <f t="shared" ca="1" si="9"/>
        <v>0</v>
      </c>
      <c r="L63" s="18">
        <f t="shared" ca="1" si="9"/>
        <v>0</v>
      </c>
      <c r="M63" s="18">
        <f t="shared" ca="1" si="9"/>
        <v>0</v>
      </c>
      <c r="N63" s="18">
        <f t="shared" ca="1" si="9"/>
        <v>0</v>
      </c>
      <c r="O63" s="18">
        <f t="shared" ca="1" si="9"/>
        <v>0</v>
      </c>
      <c r="P63" s="18">
        <f t="shared" ca="1" si="9"/>
        <v>0</v>
      </c>
      <c r="Q63" s="18">
        <f t="shared" ca="1" si="9"/>
        <v>0</v>
      </c>
      <c r="R63" s="19">
        <f t="shared" ca="1" si="11"/>
        <v>0</v>
      </c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9"/>
        <v>0</v>
      </c>
      <c r="E64" s="18">
        <f t="shared" ca="1" si="9"/>
        <v>0</v>
      </c>
      <c r="F64" s="18">
        <f t="shared" ca="1" si="9"/>
        <v>0</v>
      </c>
      <c r="G64" s="18">
        <f t="shared" ca="1" si="9"/>
        <v>0</v>
      </c>
      <c r="H64" s="18">
        <f t="shared" ca="1" si="9"/>
        <v>0</v>
      </c>
      <c r="I64" s="18">
        <f t="shared" ca="1" si="9"/>
        <v>0</v>
      </c>
      <c r="J64" s="18">
        <f t="shared" ca="1" si="9"/>
        <v>0</v>
      </c>
      <c r="K64" s="18">
        <f t="shared" ca="1" si="9"/>
        <v>0</v>
      </c>
      <c r="L64" s="18">
        <f t="shared" ca="1" si="9"/>
        <v>0</v>
      </c>
      <c r="M64" s="18">
        <f t="shared" ca="1" si="9"/>
        <v>0</v>
      </c>
      <c r="N64" s="18">
        <f t="shared" ca="1" si="9"/>
        <v>0</v>
      </c>
      <c r="O64" s="18">
        <f t="shared" ca="1" si="9"/>
        <v>0</v>
      </c>
      <c r="P64" s="18">
        <f t="shared" ca="1" si="9"/>
        <v>0</v>
      </c>
      <c r="Q64" s="18">
        <f t="shared" ca="1" si="9"/>
        <v>0</v>
      </c>
      <c r="R64" s="19">
        <f t="shared" ca="1" si="11"/>
        <v>0</v>
      </c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9"/>
        <v>0</v>
      </c>
      <c r="E65" s="18">
        <f t="shared" ca="1" si="9"/>
        <v>0</v>
      </c>
      <c r="F65" s="18">
        <f t="shared" ca="1" si="9"/>
        <v>0</v>
      </c>
      <c r="G65" s="18">
        <f t="shared" ca="1" si="9"/>
        <v>0</v>
      </c>
      <c r="H65" s="18">
        <f t="shared" ca="1" si="9"/>
        <v>0</v>
      </c>
      <c r="I65" s="18">
        <f t="shared" ca="1" si="9"/>
        <v>0</v>
      </c>
      <c r="J65" s="18">
        <f t="shared" ca="1" si="9"/>
        <v>0</v>
      </c>
      <c r="K65" s="18">
        <f t="shared" ca="1" si="9"/>
        <v>0</v>
      </c>
      <c r="L65" s="18">
        <f t="shared" ca="1" si="9"/>
        <v>0</v>
      </c>
      <c r="M65" s="18">
        <f t="shared" ca="1" si="9"/>
        <v>0</v>
      </c>
      <c r="N65" s="18">
        <f t="shared" ca="1" si="9"/>
        <v>0</v>
      </c>
      <c r="O65" s="18">
        <f t="shared" ca="1" si="9"/>
        <v>0</v>
      </c>
      <c r="P65" s="18">
        <f t="shared" ca="1" si="9"/>
        <v>0</v>
      </c>
      <c r="Q65" s="18">
        <f t="shared" ca="1" si="9"/>
        <v>0</v>
      </c>
      <c r="R65" s="19">
        <f t="shared" ca="1" si="11"/>
        <v>0</v>
      </c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9"/>
        <v>0</v>
      </c>
      <c r="E66" s="18">
        <f t="shared" ca="1" si="9"/>
        <v>0</v>
      </c>
      <c r="F66" s="18">
        <f t="shared" ca="1" si="9"/>
        <v>0</v>
      </c>
      <c r="G66" s="18">
        <f t="shared" ca="1" si="9"/>
        <v>0</v>
      </c>
      <c r="H66" s="18">
        <f t="shared" ca="1" si="9"/>
        <v>0</v>
      </c>
      <c r="I66" s="18">
        <f t="shared" ca="1" si="9"/>
        <v>0</v>
      </c>
      <c r="J66" s="18">
        <f t="shared" ca="1" si="9"/>
        <v>0</v>
      </c>
      <c r="K66" s="18">
        <f t="shared" ca="1" si="9"/>
        <v>0</v>
      </c>
      <c r="L66" s="18">
        <f t="shared" ca="1" si="9"/>
        <v>0</v>
      </c>
      <c r="M66" s="18">
        <f t="shared" ca="1" si="9"/>
        <v>0</v>
      </c>
      <c r="N66" s="18">
        <f t="shared" ca="1" si="9"/>
        <v>0</v>
      </c>
      <c r="O66" s="18">
        <f t="shared" ca="1" si="9"/>
        <v>0</v>
      </c>
      <c r="P66" s="18">
        <f t="shared" ca="1" si="9"/>
        <v>0</v>
      </c>
      <c r="Q66" s="18">
        <f t="shared" ca="1" si="9"/>
        <v>0</v>
      </c>
      <c r="R66" s="19">
        <f t="shared" ca="1" si="11"/>
        <v>0</v>
      </c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9"/>
        <v>0</v>
      </c>
      <c r="E67" s="18">
        <f t="shared" ca="1" si="9"/>
        <v>0</v>
      </c>
      <c r="F67" s="18">
        <f t="shared" ca="1" si="9"/>
        <v>0</v>
      </c>
      <c r="G67" s="18">
        <f t="shared" ca="1" si="9"/>
        <v>0</v>
      </c>
      <c r="H67" s="18">
        <f t="shared" ca="1" si="9"/>
        <v>0</v>
      </c>
      <c r="I67" s="18">
        <f t="shared" ca="1" si="9"/>
        <v>0</v>
      </c>
      <c r="J67" s="18">
        <f t="shared" ca="1" si="9"/>
        <v>0</v>
      </c>
      <c r="K67" s="18">
        <f t="shared" ca="1" si="9"/>
        <v>0</v>
      </c>
      <c r="L67" s="18">
        <f t="shared" ca="1" si="9"/>
        <v>0</v>
      </c>
      <c r="M67" s="18">
        <f t="shared" ca="1" si="9"/>
        <v>0</v>
      </c>
      <c r="N67" s="18">
        <f t="shared" ca="1" si="9"/>
        <v>0</v>
      </c>
      <c r="O67" s="18">
        <f t="shared" ca="1" si="9"/>
        <v>0</v>
      </c>
      <c r="P67" s="18">
        <f t="shared" ca="1" si="9"/>
        <v>0</v>
      </c>
      <c r="Q67" s="18">
        <f t="shared" ca="1" si="9"/>
        <v>0</v>
      </c>
      <c r="R67" s="19">
        <f t="shared" ca="1" si="11"/>
        <v>0</v>
      </c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9"/>
        <v>0</v>
      </c>
      <c r="E68" s="18">
        <f t="shared" ca="1" si="9"/>
        <v>0</v>
      </c>
      <c r="F68" s="18">
        <f t="shared" ca="1" si="9"/>
        <v>0</v>
      </c>
      <c r="G68" s="18">
        <f t="shared" ca="1" si="9"/>
        <v>0</v>
      </c>
      <c r="H68" s="18">
        <f t="shared" ca="1" si="9"/>
        <v>0</v>
      </c>
      <c r="I68" s="18">
        <f t="shared" ca="1" si="9"/>
        <v>0</v>
      </c>
      <c r="J68" s="18">
        <f t="shared" ca="1" si="9"/>
        <v>0</v>
      </c>
      <c r="K68" s="18">
        <f t="shared" ca="1" si="9"/>
        <v>0</v>
      </c>
      <c r="L68" s="18">
        <f t="shared" ca="1" si="9"/>
        <v>0</v>
      </c>
      <c r="M68" s="18">
        <f t="shared" ca="1" si="9"/>
        <v>0</v>
      </c>
      <c r="N68" s="18">
        <f t="shared" ca="1" si="9"/>
        <v>0</v>
      </c>
      <c r="O68" s="18">
        <f t="shared" ca="1" si="9"/>
        <v>0</v>
      </c>
      <c r="P68" s="18">
        <f t="shared" ca="1" si="9"/>
        <v>0</v>
      </c>
      <c r="Q68" s="18">
        <f t="shared" ca="1" si="9"/>
        <v>0</v>
      </c>
      <c r="R68" s="19">
        <f t="shared" ca="1" si="11"/>
        <v>0</v>
      </c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9"/>
        <v>0</v>
      </c>
      <c r="E69" s="18">
        <f t="shared" ca="1" si="9"/>
        <v>0</v>
      </c>
      <c r="F69" s="18">
        <f t="shared" ca="1" si="9"/>
        <v>0</v>
      </c>
      <c r="G69" s="18">
        <f t="shared" ca="1" si="9"/>
        <v>0</v>
      </c>
      <c r="H69" s="18">
        <f t="shared" ca="1" si="9"/>
        <v>0</v>
      </c>
      <c r="I69" s="18">
        <f t="shared" ca="1" si="9"/>
        <v>0</v>
      </c>
      <c r="J69" s="18">
        <f t="shared" ca="1" si="9"/>
        <v>0</v>
      </c>
      <c r="K69" s="18">
        <f t="shared" ca="1" si="9"/>
        <v>0</v>
      </c>
      <c r="L69" s="18">
        <f t="shared" ca="1" si="9"/>
        <v>0</v>
      </c>
      <c r="M69" s="18">
        <f t="shared" ca="1" si="9"/>
        <v>0</v>
      </c>
      <c r="N69" s="18">
        <f t="shared" ca="1" si="9"/>
        <v>0</v>
      </c>
      <c r="O69" s="18">
        <f t="shared" ca="1" si="9"/>
        <v>0</v>
      </c>
      <c r="P69" s="18">
        <f t="shared" ca="1" si="9"/>
        <v>0</v>
      </c>
      <c r="Q69" s="18">
        <f t="shared" ca="1" si="9"/>
        <v>0</v>
      </c>
      <c r="R69" s="19">
        <f t="shared" ca="1" si="11"/>
        <v>0</v>
      </c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9"/>
        <v>0</v>
      </c>
      <c r="E70" s="18">
        <f t="shared" ca="1" si="9"/>
        <v>0</v>
      </c>
      <c r="F70" s="18">
        <f t="shared" ca="1" si="9"/>
        <v>0</v>
      </c>
      <c r="G70" s="18">
        <f t="shared" ca="1" si="9"/>
        <v>0</v>
      </c>
      <c r="H70" s="18">
        <f t="shared" ca="1" si="9"/>
        <v>0</v>
      </c>
      <c r="I70" s="18">
        <f t="shared" ca="1" si="9"/>
        <v>0</v>
      </c>
      <c r="J70" s="18">
        <f t="shared" ca="1" si="9"/>
        <v>0</v>
      </c>
      <c r="K70" s="18">
        <f t="shared" ca="1" si="9"/>
        <v>0</v>
      </c>
      <c r="L70" s="18">
        <f t="shared" ca="1" si="9"/>
        <v>0</v>
      </c>
      <c r="M70" s="18">
        <f t="shared" ca="1" si="9"/>
        <v>0</v>
      </c>
      <c r="N70" s="18">
        <f t="shared" ca="1" si="9"/>
        <v>0</v>
      </c>
      <c r="O70" s="18">
        <f t="shared" ca="1" si="9"/>
        <v>0</v>
      </c>
      <c r="P70" s="18">
        <f t="shared" ca="1" si="9"/>
        <v>0</v>
      </c>
      <c r="Q70" s="18">
        <f t="shared" ca="1" si="9"/>
        <v>0</v>
      </c>
      <c r="R70" s="19">
        <f t="shared" ca="1" si="11"/>
        <v>0</v>
      </c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Q76" ca="1" si="12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2"/>
        <v>0</v>
      </c>
      <c r="F71" s="18">
        <f t="shared" ca="1" si="12"/>
        <v>0</v>
      </c>
      <c r="G71" s="18">
        <f t="shared" ca="1" si="12"/>
        <v>0</v>
      </c>
      <c r="H71" s="18">
        <f t="shared" ca="1" si="12"/>
        <v>0</v>
      </c>
      <c r="I71" s="18">
        <f t="shared" ca="1" si="12"/>
        <v>0</v>
      </c>
      <c r="J71" s="18">
        <f t="shared" ca="1" si="12"/>
        <v>0</v>
      </c>
      <c r="K71" s="18">
        <f t="shared" ca="1" si="12"/>
        <v>0</v>
      </c>
      <c r="L71" s="18">
        <f t="shared" ca="1" si="12"/>
        <v>0</v>
      </c>
      <c r="M71" s="18">
        <f t="shared" ca="1" si="12"/>
        <v>0</v>
      </c>
      <c r="N71" s="18">
        <f t="shared" ca="1" si="12"/>
        <v>0</v>
      </c>
      <c r="O71" s="18">
        <f t="shared" ca="1" si="12"/>
        <v>0</v>
      </c>
      <c r="P71" s="18">
        <f t="shared" ca="1" si="12"/>
        <v>0</v>
      </c>
      <c r="Q71" s="18">
        <f t="shared" ca="1" si="12"/>
        <v>0</v>
      </c>
      <c r="R71" s="19">
        <f t="shared" ca="1" si="11"/>
        <v>0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2"/>
        <v>0</v>
      </c>
      <c r="E72" s="18">
        <f t="shared" ca="1" si="12"/>
        <v>0</v>
      </c>
      <c r="F72" s="18">
        <f t="shared" ca="1" si="12"/>
        <v>0</v>
      </c>
      <c r="G72" s="18">
        <f t="shared" ca="1" si="12"/>
        <v>0</v>
      </c>
      <c r="H72" s="18">
        <f t="shared" ca="1" si="12"/>
        <v>0</v>
      </c>
      <c r="I72" s="18">
        <f t="shared" ca="1" si="12"/>
        <v>0</v>
      </c>
      <c r="J72" s="18">
        <f t="shared" ca="1" si="12"/>
        <v>0</v>
      </c>
      <c r="K72" s="18">
        <f t="shared" ca="1" si="12"/>
        <v>0</v>
      </c>
      <c r="L72" s="18">
        <f t="shared" ca="1" si="12"/>
        <v>0</v>
      </c>
      <c r="M72" s="18">
        <f t="shared" ca="1" si="12"/>
        <v>0</v>
      </c>
      <c r="N72" s="18">
        <f t="shared" ca="1" si="12"/>
        <v>0</v>
      </c>
      <c r="O72" s="18">
        <f t="shared" ca="1" si="12"/>
        <v>0</v>
      </c>
      <c r="P72" s="18">
        <f t="shared" ca="1" si="12"/>
        <v>0</v>
      </c>
      <c r="Q72" s="18">
        <f t="shared" ca="1" si="12"/>
        <v>0</v>
      </c>
      <c r="R72" s="19">
        <f t="shared" ca="1" si="11"/>
        <v>0</v>
      </c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2"/>
        <v>0</v>
      </c>
      <c r="E73" s="18">
        <f t="shared" ca="1" si="12"/>
        <v>0</v>
      </c>
      <c r="F73" s="18">
        <f t="shared" ca="1" si="12"/>
        <v>0</v>
      </c>
      <c r="G73" s="18">
        <f t="shared" ca="1" si="12"/>
        <v>0</v>
      </c>
      <c r="H73" s="18">
        <f t="shared" ca="1" si="12"/>
        <v>0</v>
      </c>
      <c r="I73" s="18">
        <f t="shared" ca="1" si="12"/>
        <v>0</v>
      </c>
      <c r="J73" s="18">
        <f t="shared" ca="1" si="12"/>
        <v>0</v>
      </c>
      <c r="K73" s="18">
        <f t="shared" ca="1" si="12"/>
        <v>0</v>
      </c>
      <c r="L73" s="18">
        <f t="shared" ca="1" si="12"/>
        <v>0</v>
      </c>
      <c r="M73" s="18">
        <f t="shared" ca="1" si="12"/>
        <v>0</v>
      </c>
      <c r="N73" s="18">
        <f t="shared" ca="1" si="12"/>
        <v>0</v>
      </c>
      <c r="O73" s="18">
        <f t="shared" ca="1" si="12"/>
        <v>0</v>
      </c>
      <c r="P73" s="18">
        <f t="shared" ca="1" si="12"/>
        <v>0</v>
      </c>
      <c r="Q73" s="18">
        <f t="shared" ca="1" si="12"/>
        <v>0</v>
      </c>
      <c r="R73" s="19">
        <f t="shared" ca="1" si="11"/>
        <v>0</v>
      </c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2"/>
        <v>0</v>
      </c>
      <c r="E74" s="18">
        <f t="shared" ca="1" si="12"/>
        <v>0</v>
      </c>
      <c r="F74" s="18">
        <f t="shared" ca="1" si="12"/>
        <v>0</v>
      </c>
      <c r="G74" s="18">
        <f t="shared" ca="1" si="12"/>
        <v>0</v>
      </c>
      <c r="H74" s="18">
        <f t="shared" ca="1" si="12"/>
        <v>0</v>
      </c>
      <c r="I74" s="18">
        <f t="shared" ca="1" si="12"/>
        <v>0</v>
      </c>
      <c r="J74" s="18">
        <f t="shared" ca="1" si="12"/>
        <v>0</v>
      </c>
      <c r="K74" s="18">
        <f t="shared" ca="1" si="12"/>
        <v>0</v>
      </c>
      <c r="L74" s="18">
        <f t="shared" ca="1" si="12"/>
        <v>0</v>
      </c>
      <c r="M74" s="18">
        <f t="shared" ca="1" si="12"/>
        <v>0</v>
      </c>
      <c r="N74" s="18">
        <f t="shared" ca="1" si="12"/>
        <v>0</v>
      </c>
      <c r="O74" s="18">
        <f t="shared" ca="1" si="12"/>
        <v>0</v>
      </c>
      <c r="P74" s="18">
        <f t="shared" ca="1" si="12"/>
        <v>0</v>
      </c>
      <c r="Q74" s="18">
        <f t="shared" ca="1" si="12"/>
        <v>0</v>
      </c>
      <c r="R74" s="19">
        <f t="shared" ca="1" si="11"/>
        <v>0</v>
      </c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2"/>
        <v>0</v>
      </c>
      <c r="E75" s="18">
        <f t="shared" ca="1" si="12"/>
        <v>0</v>
      </c>
      <c r="F75" s="18">
        <f t="shared" ca="1" si="12"/>
        <v>0</v>
      </c>
      <c r="G75" s="18">
        <f t="shared" ca="1" si="12"/>
        <v>0</v>
      </c>
      <c r="H75" s="18">
        <f t="shared" ca="1" si="12"/>
        <v>0</v>
      </c>
      <c r="I75" s="18">
        <f t="shared" ca="1" si="12"/>
        <v>0</v>
      </c>
      <c r="J75" s="18">
        <f t="shared" ca="1" si="12"/>
        <v>0</v>
      </c>
      <c r="K75" s="18">
        <f t="shared" ca="1" si="12"/>
        <v>0</v>
      </c>
      <c r="L75" s="18">
        <f t="shared" ca="1" si="12"/>
        <v>0</v>
      </c>
      <c r="M75" s="18">
        <f t="shared" ca="1" si="12"/>
        <v>0</v>
      </c>
      <c r="N75" s="18">
        <f t="shared" ca="1" si="12"/>
        <v>0</v>
      </c>
      <c r="O75" s="18">
        <f t="shared" ca="1" si="12"/>
        <v>0</v>
      </c>
      <c r="P75" s="18">
        <f t="shared" ca="1" si="12"/>
        <v>0</v>
      </c>
      <c r="Q75" s="18">
        <f t="shared" ca="1" si="12"/>
        <v>0</v>
      </c>
      <c r="R75" s="19">
        <f t="shared" ca="1" si="11"/>
        <v>0</v>
      </c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2"/>
        <v>0</v>
      </c>
      <c r="E76" s="18">
        <f t="shared" ca="1" si="12"/>
        <v>0</v>
      </c>
      <c r="F76" s="18">
        <f t="shared" ca="1" si="12"/>
        <v>0</v>
      </c>
      <c r="G76" s="18">
        <f t="shared" ca="1" si="12"/>
        <v>0</v>
      </c>
      <c r="H76" s="18">
        <f t="shared" ca="1" si="12"/>
        <v>0</v>
      </c>
      <c r="I76" s="18">
        <f t="shared" ca="1" si="12"/>
        <v>0</v>
      </c>
      <c r="J76" s="18">
        <f t="shared" ca="1" si="12"/>
        <v>0</v>
      </c>
      <c r="K76" s="18">
        <f t="shared" ca="1" si="12"/>
        <v>0</v>
      </c>
      <c r="L76" s="18">
        <f t="shared" ca="1" si="12"/>
        <v>0</v>
      </c>
      <c r="M76" s="18">
        <f t="shared" ca="1" si="12"/>
        <v>0</v>
      </c>
      <c r="N76" s="18">
        <f t="shared" ca="1" si="12"/>
        <v>0</v>
      </c>
      <c r="O76" s="18">
        <f t="shared" ca="1" si="12"/>
        <v>0</v>
      </c>
      <c r="P76" s="18">
        <f t="shared" ca="1" si="12"/>
        <v>0</v>
      </c>
      <c r="Q76" s="18">
        <f t="shared" ca="1" si="12"/>
        <v>0</v>
      </c>
      <c r="R76" s="19">
        <f t="shared" ca="1" si="11"/>
        <v>0</v>
      </c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Q77" ca="1" si="13">SUMIF($C$7:$C$76,"HD",D$7:D$76)</f>
        <v>1058119923.2855003</v>
      </c>
      <c r="E77" s="49">
        <f t="shared" ca="1" si="13"/>
        <v>1397078520.2865698</v>
      </c>
      <c r="F77" s="49">
        <f t="shared" ca="1" si="13"/>
        <v>482849.79999999993</v>
      </c>
      <c r="G77" s="49">
        <f t="shared" ca="1" si="13"/>
        <v>5236964.1999999993</v>
      </c>
      <c r="H77" s="49">
        <f t="shared" ca="1" si="13"/>
        <v>6826597.1299999999</v>
      </c>
      <c r="I77" s="49">
        <f t="shared" ca="1" si="13"/>
        <v>92085308.120000005</v>
      </c>
      <c r="J77" s="49">
        <f t="shared" ca="1" si="13"/>
        <v>22380466.566338092</v>
      </c>
      <c r="K77" s="49">
        <f t="shared" ca="1" si="13"/>
        <v>6031160.8200000003</v>
      </c>
      <c r="L77" s="49">
        <f t="shared" ca="1" si="13"/>
        <v>0</v>
      </c>
      <c r="M77" s="49">
        <f t="shared" ca="1" si="13"/>
        <v>493206391.58749998</v>
      </c>
      <c r="N77" s="49">
        <f t="shared" ca="1" si="13"/>
        <v>4350809.29</v>
      </c>
      <c r="O77" s="49">
        <f t="shared" ca="1" si="13"/>
        <v>0</v>
      </c>
      <c r="P77" s="49">
        <f t="shared" ca="1" si="13"/>
        <v>15000</v>
      </c>
      <c r="Q77" s="49">
        <f t="shared" ca="1" si="13"/>
        <v>414478467.39700001</v>
      </c>
      <c r="R77" s="49">
        <f t="shared" ca="1" si="11"/>
        <v>3500292458.4829082</v>
      </c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t="shared" ref="D78:Q78" ca="1" si="14">SUMIF($C$7:$C$76,"H",D$7:D$76)+SUMIF($C$7:$C$76,"E",D$7:D$76)</f>
        <v>0</v>
      </c>
      <c r="E78" s="49">
        <f ca="1">SUMIF($C$7:$C$76,"H",E$7:E$76)+SUMIF($C$7:$C$76,"E",E$7:E$76)</f>
        <v>0</v>
      </c>
      <c r="F78" s="49">
        <f t="shared" ca="1" si="14"/>
        <v>0</v>
      </c>
      <c r="G78" s="49">
        <f t="shared" ca="1" si="14"/>
        <v>0</v>
      </c>
      <c r="H78" s="49">
        <f t="shared" ca="1" si="14"/>
        <v>0</v>
      </c>
      <c r="I78" s="49">
        <f t="shared" ca="1" si="14"/>
        <v>0</v>
      </c>
      <c r="J78" s="49">
        <f t="shared" ca="1" si="14"/>
        <v>0</v>
      </c>
      <c r="K78" s="49">
        <f t="shared" ca="1" si="14"/>
        <v>0</v>
      </c>
      <c r="L78" s="49">
        <f t="shared" ca="1" si="14"/>
        <v>0</v>
      </c>
      <c r="M78" s="49">
        <f t="shared" ca="1" si="14"/>
        <v>0</v>
      </c>
      <c r="N78" s="49">
        <f t="shared" ca="1" si="14"/>
        <v>0</v>
      </c>
      <c r="O78" s="49">
        <f t="shared" ca="1" si="14"/>
        <v>0</v>
      </c>
      <c r="P78" s="49">
        <f t="shared" ca="1" si="14"/>
        <v>0</v>
      </c>
      <c r="Q78" s="49">
        <f t="shared" ca="1" si="14"/>
        <v>0</v>
      </c>
      <c r="R78" s="49">
        <f t="shared" ca="1" si="11"/>
        <v>0</v>
      </c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P79" ca="1" si="15">D77+D78</f>
        <v>1058119923.2855003</v>
      </c>
      <c r="E79" s="49">
        <f t="shared" ca="1" si="15"/>
        <v>1397078520.2865698</v>
      </c>
      <c r="F79" s="49">
        <f t="shared" ca="1" si="15"/>
        <v>482849.79999999993</v>
      </c>
      <c r="G79" s="49">
        <f t="shared" ca="1" si="15"/>
        <v>5236964.1999999993</v>
      </c>
      <c r="H79" s="49">
        <f t="shared" ca="1" si="15"/>
        <v>6826597.1299999999</v>
      </c>
      <c r="I79" s="49">
        <f t="shared" ca="1" si="15"/>
        <v>92085308.120000005</v>
      </c>
      <c r="J79" s="49">
        <f t="shared" ca="1" si="15"/>
        <v>22380466.566338092</v>
      </c>
      <c r="K79" s="49">
        <f t="shared" ca="1" si="15"/>
        <v>6031160.8200000003</v>
      </c>
      <c r="L79" s="49">
        <f t="shared" ca="1" si="15"/>
        <v>0</v>
      </c>
      <c r="M79" s="49">
        <f t="shared" ca="1" si="15"/>
        <v>493206391.58749998</v>
      </c>
      <c r="N79" s="49">
        <f t="shared" ca="1" si="15"/>
        <v>4350809.29</v>
      </c>
      <c r="O79" s="49">
        <f t="shared" ca="1" si="15"/>
        <v>0</v>
      </c>
      <c r="P79" s="49">
        <f t="shared" ca="1" si="15"/>
        <v>15000</v>
      </c>
      <c r="Q79" s="49">
        <f ca="1">Q77+Q78</f>
        <v>414478467.39700001</v>
      </c>
      <c r="R79" s="49">
        <f t="shared" ca="1" si="11"/>
        <v>3500292458.4829082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878C464E-BA1A-423A-8787-F2140D9DB2B0}">
      <formula1>"Toplam,Direkt,Endirekt"</formula1>
    </dataValidation>
    <dataValidation type="list" allowBlank="1" showInputMessage="1" showErrorMessage="1" sqref="C2" xr:uid="{8FFF8D32-D213-4E9C-A88F-28FAFAC7FEFB}">
      <formula1>"Toplam,Yurtiçi,Yurtdışı"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BF5E-3D9D-4498-B024-962B1D97EC6B}">
  <dimension ref="A1:IA80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8" ht="15" customHeight="1">
      <c r="A1" s="1" t="s">
        <v>0</v>
      </c>
      <c r="B1" s="2"/>
      <c r="C1" s="2"/>
    </row>
    <row r="2" spans="1:158" ht="15" customHeight="1">
      <c r="A2" s="1" t="s">
        <v>99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8" ht="15" customHeight="1">
      <c r="A3" s="5" t="s">
        <v>364</v>
      </c>
      <c r="B3" s="2"/>
      <c r="C3" s="2"/>
    </row>
    <row r="4" spans="1:158" ht="22.5" customHeight="1"/>
    <row r="5" spans="1:158" ht="22.5" customHeight="1">
      <c r="D5" s="78">
        <v>707</v>
      </c>
      <c r="E5" s="78">
        <v>745</v>
      </c>
      <c r="F5" s="78">
        <v>746</v>
      </c>
      <c r="G5" s="78">
        <v>747</v>
      </c>
      <c r="H5" s="78">
        <v>755</v>
      </c>
      <c r="I5" s="78">
        <v>756</v>
      </c>
      <c r="J5" s="79"/>
    </row>
    <row r="6" spans="1:158" ht="79.5" customHeight="1">
      <c r="A6" s="55" t="s">
        <v>140</v>
      </c>
      <c r="B6" s="55" t="s">
        <v>141</v>
      </c>
      <c r="C6" s="55" t="s">
        <v>142</v>
      </c>
      <c r="D6" s="56" t="s">
        <v>95</v>
      </c>
      <c r="E6" s="56" t="s">
        <v>96</v>
      </c>
      <c r="F6" s="56" t="s">
        <v>97</v>
      </c>
      <c r="G6" s="56" t="s">
        <v>98</v>
      </c>
      <c r="H6" s="56" t="s">
        <v>99</v>
      </c>
      <c r="I6" s="56" t="s">
        <v>100</v>
      </c>
      <c r="J6" s="79" t="s">
        <v>350</v>
      </c>
    </row>
    <row r="7" spans="1:158" ht="12.75" customHeight="1">
      <c r="A7" s="57" t="s">
        <v>145</v>
      </c>
      <c r="B7" s="17">
        <v>1001</v>
      </c>
      <c r="C7" s="58" t="s">
        <v>146</v>
      </c>
      <c r="D7" s="18">
        <f t="shared" ref="D7:I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8">
        <f t="shared" ca="1" si="0"/>
        <v>0</v>
      </c>
      <c r="H7" s="18">
        <f t="shared" ca="1" si="0"/>
        <v>0</v>
      </c>
      <c r="I7" s="18">
        <f t="shared" ca="1" si="0"/>
        <v>0</v>
      </c>
      <c r="J7" s="19">
        <f ca="1">+SUM(D7:I7)</f>
        <v>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</row>
    <row r="8" spans="1:158" ht="12.75" customHeight="1">
      <c r="A8" s="57" t="s">
        <v>148</v>
      </c>
      <c r="B8" s="17">
        <v>1003</v>
      </c>
      <c r="C8" s="58" t="s">
        <v>146</v>
      </c>
      <c r="D8" s="18">
        <f t="shared" ca="1" si="0"/>
        <v>-10000</v>
      </c>
      <c r="E8" s="18">
        <f t="shared" ca="1" si="0"/>
        <v>0</v>
      </c>
      <c r="F8" s="18">
        <f t="shared" ca="1" si="0"/>
        <v>0</v>
      </c>
      <c r="G8" s="18">
        <f t="shared" ca="1" si="0"/>
        <v>0</v>
      </c>
      <c r="H8" s="18">
        <f t="shared" ca="1" si="0"/>
        <v>0</v>
      </c>
      <c r="I8" s="18">
        <f t="shared" ca="1" si="0"/>
        <v>0</v>
      </c>
      <c r="J8" s="19">
        <f t="shared" ref="J8:J71" ca="1" si="1">+SUM(D8:I8)</f>
        <v>-10000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</row>
    <row r="9" spans="1:158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8">
        <f t="shared" ca="1" si="0"/>
        <v>0</v>
      </c>
      <c r="G9" s="18">
        <f t="shared" ca="1" si="0"/>
        <v>0</v>
      </c>
      <c r="H9" s="18">
        <f t="shared" ca="1" si="0"/>
        <v>0</v>
      </c>
      <c r="I9" s="18">
        <f t="shared" ca="1" si="0"/>
        <v>0</v>
      </c>
      <c r="J9" s="19">
        <f t="shared" ca="1" si="1"/>
        <v>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</row>
    <row r="10" spans="1:158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910440</v>
      </c>
      <c r="E10" s="18">
        <f t="shared" ca="1" si="0"/>
        <v>0</v>
      </c>
      <c r="F10" s="18">
        <f t="shared" ca="1" si="0"/>
        <v>0</v>
      </c>
      <c r="G10" s="18">
        <f t="shared" ca="1" si="0"/>
        <v>0</v>
      </c>
      <c r="H10" s="18">
        <f t="shared" ca="1" si="0"/>
        <v>9377675.4000000004</v>
      </c>
      <c r="I10" s="18">
        <f t="shared" ca="1" si="0"/>
        <v>1865428.04</v>
      </c>
      <c r="J10" s="19">
        <f t="shared" ca="1" si="1"/>
        <v>12153543.440000001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</row>
    <row r="11" spans="1:158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8">
        <f t="shared" ca="1" si="0"/>
        <v>0</v>
      </c>
      <c r="H11" s="18">
        <f t="shared" ca="1" si="0"/>
        <v>0</v>
      </c>
      <c r="I11" s="18">
        <f t="shared" ca="1" si="0"/>
        <v>0</v>
      </c>
      <c r="J11" s="19">
        <f t="shared" ca="1" si="1"/>
        <v>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</row>
    <row r="12" spans="1:158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136373650.39974004</v>
      </c>
      <c r="I12" s="18">
        <f t="shared" ca="1" si="0"/>
        <v>0</v>
      </c>
      <c r="J12" s="19">
        <f t="shared" ca="1" si="1"/>
        <v>136373650.39974004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</row>
    <row r="13" spans="1:158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0</v>
      </c>
      <c r="H13" s="18">
        <f t="shared" ca="1" si="0"/>
        <v>-7177.58</v>
      </c>
      <c r="I13" s="18">
        <f t="shared" ca="1" si="0"/>
        <v>0</v>
      </c>
      <c r="J13" s="19">
        <f t="shared" ca="1" si="1"/>
        <v>-7177.58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</row>
    <row r="14" spans="1:158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8">
        <f t="shared" ca="1" si="0"/>
        <v>0</v>
      </c>
      <c r="G14" s="18">
        <f t="shared" ca="1" si="0"/>
        <v>0</v>
      </c>
      <c r="H14" s="18">
        <f t="shared" ca="1" si="0"/>
        <v>0</v>
      </c>
      <c r="I14" s="18">
        <f t="shared" ca="1" si="0"/>
        <v>0</v>
      </c>
      <c r="J14" s="19">
        <f t="shared" ca="1" si="1"/>
        <v>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</row>
    <row r="15" spans="1:158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9">
        <f t="shared" ca="1" si="1"/>
        <v>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</row>
    <row r="16" spans="1:158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87986566.974537924</v>
      </c>
      <c r="I16" s="18">
        <f t="shared" ca="1" si="0"/>
        <v>62589393.935461983</v>
      </c>
      <c r="J16" s="19">
        <f t="shared" ca="1" si="1"/>
        <v>150575960.90999991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</row>
    <row r="17" spans="1:158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0</v>
      </c>
      <c r="J17" s="19">
        <f t="shared" ca="1" si="1"/>
        <v>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</row>
    <row r="18" spans="1:158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0</v>
      </c>
      <c r="J18" s="19">
        <f t="shared" ca="1" si="1"/>
        <v>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</row>
    <row r="19" spans="1:158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143266808.54513502</v>
      </c>
      <c r="I19" s="18">
        <f t="shared" ca="1" si="0"/>
        <v>0</v>
      </c>
      <c r="J19" s="19">
        <f t="shared" ca="1" si="1"/>
        <v>143266808.54513502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</row>
    <row r="20" spans="1:158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8">
        <f t="shared" ca="1" si="0"/>
        <v>0</v>
      </c>
      <c r="G20" s="18">
        <f t="shared" ca="1" si="0"/>
        <v>0</v>
      </c>
      <c r="H20" s="18">
        <f t="shared" ca="1" si="0"/>
        <v>-235200</v>
      </c>
      <c r="I20" s="18">
        <f t="shared" ca="1" si="0"/>
        <v>0</v>
      </c>
      <c r="J20" s="19">
        <f t="shared" ca="1" si="1"/>
        <v>-235200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</row>
    <row r="21" spans="1:158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8">
        <f t="shared" ca="1" si="0"/>
        <v>0</v>
      </c>
      <c r="H21" s="18">
        <f t="shared" ca="1" si="0"/>
        <v>0</v>
      </c>
      <c r="I21" s="18">
        <f t="shared" ca="1" si="0"/>
        <v>0</v>
      </c>
      <c r="J21" s="19">
        <f t="shared" ca="1" si="1"/>
        <v>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</row>
    <row r="22" spans="1:158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14651393.699999999</v>
      </c>
      <c r="E22" s="18">
        <f t="shared" ca="1" si="0"/>
        <v>0</v>
      </c>
      <c r="F22" s="18">
        <f t="shared" ca="1" si="0"/>
        <v>0</v>
      </c>
      <c r="G22" s="18">
        <f t="shared" ca="1" si="0"/>
        <v>0</v>
      </c>
      <c r="H22" s="18">
        <f t="shared" ca="1" si="0"/>
        <v>15096301.120000001</v>
      </c>
      <c r="I22" s="18">
        <f t="shared" ca="1" si="0"/>
        <v>0</v>
      </c>
      <c r="J22" s="19">
        <f t="shared" ca="1" si="1"/>
        <v>29747694.82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</row>
    <row r="23" spans="1:158" ht="12.75" customHeight="1">
      <c r="A23" s="57" t="s">
        <v>178</v>
      </c>
      <c r="B23" s="17">
        <v>1022</v>
      </c>
      <c r="C23" s="58" t="s">
        <v>146</v>
      </c>
      <c r="D23" s="18">
        <f t="shared" ref="D23:I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0</v>
      </c>
      <c r="F23" s="18">
        <f t="shared" ca="1" si="2"/>
        <v>0</v>
      </c>
      <c r="G23" s="18">
        <f t="shared" ca="1" si="2"/>
        <v>0</v>
      </c>
      <c r="H23" s="18">
        <f t="shared" ca="1" si="2"/>
        <v>0</v>
      </c>
      <c r="I23" s="18">
        <f t="shared" ca="1" si="2"/>
        <v>0</v>
      </c>
      <c r="J23" s="19">
        <f t="shared" ca="1" si="1"/>
        <v>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</row>
    <row r="24" spans="1:158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0</v>
      </c>
      <c r="E24" s="18">
        <f t="shared" ca="1" si="2"/>
        <v>0</v>
      </c>
      <c r="F24" s="18">
        <f t="shared" ca="1" si="2"/>
        <v>0</v>
      </c>
      <c r="G24" s="18">
        <f t="shared" ca="1" si="2"/>
        <v>0</v>
      </c>
      <c r="H24" s="18">
        <f t="shared" ca="1" si="2"/>
        <v>0</v>
      </c>
      <c r="I24" s="18">
        <f t="shared" ca="1" si="2"/>
        <v>0</v>
      </c>
      <c r="J24" s="19">
        <f t="shared" ca="1" si="1"/>
        <v>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</row>
    <row r="25" spans="1:158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0</v>
      </c>
      <c r="E25" s="18">
        <f t="shared" ca="1" si="2"/>
        <v>0</v>
      </c>
      <c r="F25" s="18">
        <f t="shared" ca="1" si="2"/>
        <v>0</v>
      </c>
      <c r="G25" s="18">
        <f t="shared" ca="1" si="2"/>
        <v>0</v>
      </c>
      <c r="H25" s="18">
        <f t="shared" ca="1" si="2"/>
        <v>0</v>
      </c>
      <c r="I25" s="18">
        <f t="shared" ca="1" si="2"/>
        <v>0</v>
      </c>
      <c r="J25" s="19">
        <f t="shared" ca="1" si="1"/>
        <v>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</row>
    <row r="26" spans="1:158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0</v>
      </c>
      <c r="F26" s="18">
        <f t="shared" ca="1" si="2"/>
        <v>0</v>
      </c>
      <c r="G26" s="18">
        <f t="shared" ca="1" si="2"/>
        <v>0</v>
      </c>
      <c r="H26" s="18">
        <f t="shared" ca="1" si="2"/>
        <v>0</v>
      </c>
      <c r="I26" s="18">
        <f t="shared" ca="1" si="2"/>
        <v>0</v>
      </c>
      <c r="J26" s="19">
        <f t="shared" ca="1" si="1"/>
        <v>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</row>
    <row r="27" spans="1:158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0</v>
      </c>
      <c r="E27" s="18">
        <f t="shared" ca="1" si="2"/>
        <v>0</v>
      </c>
      <c r="F27" s="18">
        <f t="shared" ca="1" si="2"/>
        <v>0</v>
      </c>
      <c r="G27" s="18">
        <f t="shared" ca="1" si="2"/>
        <v>0</v>
      </c>
      <c r="H27" s="18">
        <f t="shared" ca="1" si="2"/>
        <v>0</v>
      </c>
      <c r="I27" s="18">
        <f t="shared" ca="1" si="2"/>
        <v>0</v>
      </c>
      <c r="J27" s="19">
        <f t="shared" ca="1" si="1"/>
        <v>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</row>
    <row r="28" spans="1:158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8">
        <f t="shared" ca="1" si="2"/>
        <v>0</v>
      </c>
      <c r="G28" s="18">
        <f t="shared" ca="1" si="2"/>
        <v>0</v>
      </c>
      <c r="H28" s="18">
        <f t="shared" ca="1" si="2"/>
        <v>0</v>
      </c>
      <c r="I28" s="18">
        <f t="shared" ca="1" si="2"/>
        <v>0</v>
      </c>
      <c r="J28" s="19">
        <f t="shared" ca="1" si="1"/>
        <v>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</row>
    <row r="29" spans="1:158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1888431.75</v>
      </c>
      <c r="E29" s="18">
        <f t="shared" ca="1" si="2"/>
        <v>0</v>
      </c>
      <c r="F29" s="18">
        <f t="shared" ca="1" si="2"/>
        <v>0</v>
      </c>
      <c r="G29" s="18">
        <f t="shared" ca="1" si="2"/>
        <v>0</v>
      </c>
      <c r="H29" s="18">
        <f t="shared" ca="1" si="2"/>
        <v>0</v>
      </c>
      <c r="I29" s="18">
        <f t="shared" ca="1" si="2"/>
        <v>0</v>
      </c>
      <c r="J29" s="19">
        <f t="shared" ca="1" si="1"/>
        <v>1888431.75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</row>
    <row r="30" spans="1:158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0</v>
      </c>
      <c r="F30" s="18">
        <f t="shared" ca="1" si="2"/>
        <v>0</v>
      </c>
      <c r="G30" s="18">
        <f t="shared" ca="1" si="2"/>
        <v>0</v>
      </c>
      <c r="H30" s="18">
        <f t="shared" ca="1" si="2"/>
        <v>0</v>
      </c>
      <c r="I30" s="18">
        <f t="shared" ca="1" si="2"/>
        <v>0</v>
      </c>
      <c r="J30" s="19">
        <f t="shared" ca="1" si="1"/>
        <v>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</row>
    <row r="31" spans="1:158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0</v>
      </c>
      <c r="E31" s="18">
        <f t="shared" ca="1" si="2"/>
        <v>0</v>
      </c>
      <c r="F31" s="18">
        <f t="shared" ca="1" si="2"/>
        <v>0</v>
      </c>
      <c r="G31" s="18">
        <f t="shared" ca="1" si="2"/>
        <v>0</v>
      </c>
      <c r="H31" s="18">
        <f t="shared" ca="1" si="2"/>
        <v>0</v>
      </c>
      <c r="I31" s="18">
        <f t="shared" ca="1" si="2"/>
        <v>0</v>
      </c>
      <c r="J31" s="19">
        <f t="shared" ca="1" si="1"/>
        <v>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</row>
    <row r="32" spans="1:158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0</v>
      </c>
      <c r="E32" s="18">
        <f t="shared" ca="1" si="2"/>
        <v>0</v>
      </c>
      <c r="F32" s="18">
        <f t="shared" ca="1" si="2"/>
        <v>0</v>
      </c>
      <c r="G32" s="18">
        <f t="shared" ca="1" si="2"/>
        <v>0</v>
      </c>
      <c r="H32" s="18">
        <f t="shared" ca="1" si="2"/>
        <v>0</v>
      </c>
      <c r="I32" s="18">
        <f t="shared" ca="1" si="2"/>
        <v>0</v>
      </c>
      <c r="J32" s="19">
        <f t="shared" ca="1" si="1"/>
        <v>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</row>
    <row r="33" spans="1:158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0</v>
      </c>
      <c r="E33" s="18">
        <f t="shared" ca="1" si="2"/>
        <v>0</v>
      </c>
      <c r="F33" s="18">
        <f t="shared" ca="1" si="2"/>
        <v>0</v>
      </c>
      <c r="G33" s="18">
        <f t="shared" ca="1" si="2"/>
        <v>0</v>
      </c>
      <c r="H33" s="18">
        <f t="shared" ca="1" si="2"/>
        <v>0</v>
      </c>
      <c r="I33" s="18">
        <f t="shared" ca="1" si="2"/>
        <v>0</v>
      </c>
      <c r="J33" s="19">
        <f t="shared" ca="1" si="1"/>
        <v>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</row>
    <row r="34" spans="1:158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8">
        <f t="shared" ca="1" si="2"/>
        <v>0</v>
      </c>
      <c r="G34" s="18">
        <f t="shared" ca="1" si="2"/>
        <v>0</v>
      </c>
      <c r="H34" s="18">
        <f t="shared" ca="1" si="2"/>
        <v>528001.5</v>
      </c>
      <c r="I34" s="18">
        <f t="shared" ca="1" si="2"/>
        <v>0</v>
      </c>
      <c r="J34" s="19">
        <f t="shared" ca="1" si="1"/>
        <v>528001.5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</row>
    <row r="35" spans="1:158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8">
        <f t="shared" ca="1" si="2"/>
        <v>0</v>
      </c>
      <c r="G35" s="18">
        <f t="shared" ca="1" si="2"/>
        <v>0</v>
      </c>
      <c r="H35" s="18">
        <f t="shared" ca="1" si="2"/>
        <v>0</v>
      </c>
      <c r="I35" s="18">
        <f t="shared" ca="1" si="2"/>
        <v>0</v>
      </c>
      <c r="J35" s="19">
        <f t="shared" ca="1" si="1"/>
        <v>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</row>
    <row r="36" spans="1:158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8">
        <f t="shared" ca="1" si="2"/>
        <v>0</v>
      </c>
      <c r="I36" s="18">
        <f t="shared" ca="1" si="2"/>
        <v>0</v>
      </c>
      <c r="J36" s="19">
        <f t="shared" ca="1" si="1"/>
        <v>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</row>
    <row r="37" spans="1:158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0</v>
      </c>
      <c r="F37" s="18">
        <f t="shared" ca="1" si="2"/>
        <v>0</v>
      </c>
      <c r="G37" s="18">
        <f t="shared" ca="1" si="2"/>
        <v>0</v>
      </c>
      <c r="H37" s="18">
        <f t="shared" ca="1" si="2"/>
        <v>0</v>
      </c>
      <c r="I37" s="18">
        <f t="shared" ca="1" si="2"/>
        <v>0</v>
      </c>
      <c r="J37" s="19">
        <f t="shared" ca="1" si="1"/>
        <v>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</row>
    <row r="38" spans="1:158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8">
        <f t="shared" ca="1" si="2"/>
        <v>0</v>
      </c>
      <c r="H38" s="18">
        <f t="shared" ca="1" si="2"/>
        <v>0</v>
      </c>
      <c r="I38" s="18">
        <f t="shared" ca="1" si="2"/>
        <v>0</v>
      </c>
      <c r="J38" s="19">
        <f t="shared" ca="1" si="1"/>
        <v>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</row>
    <row r="39" spans="1:158" ht="12.75" customHeight="1">
      <c r="A39" s="57" t="s">
        <v>210</v>
      </c>
      <c r="B39" s="17">
        <v>1045</v>
      </c>
      <c r="C39" s="58" t="s">
        <v>146</v>
      </c>
      <c r="D39" s="18">
        <f t="shared" ref="D39:I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1072618.1499999999</v>
      </c>
      <c r="E39" s="18">
        <f t="shared" ca="1" si="3"/>
        <v>0</v>
      </c>
      <c r="F39" s="18">
        <f t="shared" ca="1" si="3"/>
        <v>0</v>
      </c>
      <c r="G39" s="18">
        <f t="shared" ca="1" si="3"/>
        <v>0</v>
      </c>
      <c r="H39" s="18">
        <f t="shared" ca="1" si="3"/>
        <v>0</v>
      </c>
      <c r="I39" s="18">
        <f t="shared" ca="1" si="3"/>
        <v>0</v>
      </c>
      <c r="J39" s="19">
        <f t="shared" ca="1" si="1"/>
        <v>1072618.1499999999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</row>
    <row r="40" spans="1:158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3"/>
        <v>0</v>
      </c>
      <c r="F40" s="18">
        <f t="shared" ca="1" si="3"/>
        <v>0</v>
      </c>
      <c r="G40" s="18">
        <f t="shared" ca="1" si="3"/>
        <v>0</v>
      </c>
      <c r="H40" s="18">
        <f t="shared" ca="1" si="3"/>
        <v>0</v>
      </c>
      <c r="I40" s="18">
        <f t="shared" ca="1" si="3"/>
        <v>0</v>
      </c>
      <c r="J40" s="19">
        <f t="shared" ca="1" si="1"/>
        <v>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</row>
    <row r="41" spans="1:158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8">
        <f t="shared" ca="1" si="3"/>
        <v>0</v>
      </c>
      <c r="G41" s="18">
        <f t="shared" ca="1" si="3"/>
        <v>0</v>
      </c>
      <c r="H41" s="18">
        <f t="shared" ca="1" si="3"/>
        <v>0</v>
      </c>
      <c r="I41" s="18">
        <f t="shared" ca="1" si="3"/>
        <v>0</v>
      </c>
      <c r="J41" s="19">
        <f t="shared" ca="1" si="1"/>
        <v>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</row>
    <row r="42" spans="1:158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8">
        <f t="shared" ca="1" si="3"/>
        <v>0</v>
      </c>
      <c r="G42" s="18">
        <f t="shared" ca="1" si="3"/>
        <v>0</v>
      </c>
      <c r="H42" s="18">
        <f t="shared" ca="1" si="3"/>
        <v>0</v>
      </c>
      <c r="I42" s="18">
        <f t="shared" ca="1" si="3"/>
        <v>0</v>
      </c>
      <c r="J42" s="19">
        <f t="shared" ca="1" si="1"/>
        <v>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</row>
    <row r="43" spans="1:158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8">
        <f t="shared" ca="1" si="3"/>
        <v>0</v>
      </c>
      <c r="G43" s="18">
        <f t="shared" ca="1" si="3"/>
        <v>0</v>
      </c>
      <c r="H43" s="18">
        <f t="shared" ca="1" si="3"/>
        <v>0</v>
      </c>
      <c r="I43" s="18">
        <f t="shared" ca="1" si="3"/>
        <v>0</v>
      </c>
      <c r="J43" s="19">
        <f t="shared" ca="1" si="1"/>
        <v>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</row>
    <row r="44" spans="1:158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8">
        <f t="shared" ca="1" si="3"/>
        <v>0</v>
      </c>
      <c r="G44" s="18">
        <f t="shared" ca="1" si="3"/>
        <v>0</v>
      </c>
      <c r="H44" s="18">
        <f t="shared" ca="1" si="3"/>
        <v>0</v>
      </c>
      <c r="I44" s="18">
        <f t="shared" ca="1" si="3"/>
        <v>0</v>
      </c>
      <c r="J44" s="19">
        <f t="shared" ca="1" si="1"/>
        <v>0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</row>
    <row r="45" spans="1:158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0</v>
      </c>
      <c r="E45" s="18">
        <f t="shared" ca="1" si="3"/>
        <v>0</v>
      </c>
      <c r="F45" s="18">
        <f t="shared" ca="1" si="3"/>
        <v>0</v>
      </c>
      <c r="G45" s="18">
        <f t="shared" ca="1" si="3"/>
        <v>0</v>
      </c>
      <c r="H45" s="18">
        <f t="shared" ca="1" si="3"/>
        <v>0</v>
      </c>
      <c r="I45" s="18">
        <f t="shared" ca="1" si="3"/>
        <v>0</v>
      </c>
      <c r="J45" s="19">
        <f t="shared" ca="1" si="1"/>
        <v>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58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3"/>
        <v>0</v>
      </c>
      <c r="F46" s="18">
        <f t="shared" ca="1" si="3"/>
        <v>0</v>
      </c>
      <c r="G46" s="18">
        <f t="shared" ca="1" si="3"/>
        <v>0</v>
      </c>
      <c r="H46" s="18">
        <f t="shared" ca="1" si="3"/>
        <v>0</v>
      </c>
      <c r="I46" s="18">
        <f t="shared" ca="1" si="3"/>
        <v>0</v>
      </c>
      <c r="J46" s="19">
        <f t="shared" ca="1" si="1"/>
        <v>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58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8">
        <f t="shared" ca="1" si="3"/>
        <v>0</v>
      </c>
      <c r="G47" s="18">
        <f t="shared" ca="1" si="3"/>
        <v>0</v>
      </c>
      <c r="H47" s="18">
        <f t="shared" ca="1" si="3"/>
        <v>0</v>
      </c>
      <c r="I47" s="18">
        <f t="shared" ca="1" si="3"/>
        <v>0</v>
      </c>
      <c r="J47" s="19">
        <f t="shared" ca="1" si="1"/>
        <v>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</row>
    <row r="48" spans="1:158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8">
        <f t="shared" ca="1" si="3"/>
        <v>0</v>
      </c>
      <c r="G48" s="18">
        <f t="shared" ca="1" si="3"/>
        <v>0</v>
      </c>
      <c r="H48" s="18">
        <f t="shared" ca="1" si="3"/>
        <v>0</v>
      </c>
      <c r="I48" s="18">
        <f t="shared" ca="1" si="3"/>
        <v>0</v>
      </c>
      <c r="J48" s="19">
        <f t="shared" ca="1" si="1"/>
        <v>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</row>
    <row r="49" spans="1:158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3"/>
        <v>0</v>
      </c>
      <c r="F49" s="18">
        <f t="shared" ca="1" si="3"/>
        <v>0</v>
      </c>
      <c r="G49" s="18">
        <f t="shared" ca="1" si="3"/>
        <v>0</v>
      </c>
      <c r="H49" s="18">
        <f t="shared" ca="1" si="3"/>
        <v>0</v>
      </c>
      <c r="I49" s="18">
        <f t="shared" ca="1" si="3"/>
        <v>0</v>
      </c>
      <c r="J49" s="19">
        <f t="shared" ca="1" si="1"/>
        <v>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</row>
    <row r="50" spans="1:158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8">
        <f t="shared" ca="1" si="3"/>
        <v>0</v>
      </c>
      <c r="G50" s="18">
        <f t="shared" ca="1" si="3"/>
        <v>0</v>
      </c>
      <c r="H50" s="18">
        <f t="shared" ca="1" si="3"/>
        <v>0</v>
      </c>
      <c r="I50" s="18">
        <f t="shared" ca="1" si="3"/>
        <v>0</v>
      </c>
      <c r="J50" s="19">
        <f t="shared" ca="1" si="1"/>
        <v>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3"/>
        <v>0</v>
      </c>
      <c r="F51" s="18">
        <f t="shared" ca="1" si="3"/>
        <v>0</v>
      </c>
      <c r="G51" s="18">
        <f t="shared" ca="1" si="3"/>
        <v>0</v>
      </c>
      <c r="H51" s="18">
        <f t="shared" ca="1" si="3"/>
        <v>0</v>
      </c>
      <c r="I51" s="18">
        <f t="shared" ca="1" si="3"/>
        <v>0</v>
      </c>
      <c r="J51" s="19">
        <f t="shared" ca="1" si="1"/>
        <v>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8">
        <f t="shared" ca="1" si="3"/>
        <v>0</v>
      </c>
      <c r="G52" s="18">
        <f t="shared" ca="1" si="3"/>
        <v>0</v>
      </c>
      <c r="H52" s="18">
        <f t="shared" ca="1" si="3"/>
        <v>0</v>
      </c>
      <c r="I52" s="18">
        <f t="shared" ca="1" si="3"/>
        <v>0</v>
      </c>
      <c r="J52" s="19">
        <f t="shared" ca="1" si="1"/>
        <v>0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8">
        <f t="shared" ca="1" si="3"/>
        <v>0</v>
      </c>
      <c r="G53" s="18">
        <f t="shared" ca="1" si="3"/>
        <v>0</v>
      </c>
      <c r="H53" s="18">
        <f t="shared" ca="1" si="3"/>
        <v>0</v>
      </c>
      <c r="I53" s="18">
        <f t="shared" ca="1" si="3"/>
        <v>0</v>
      </c>
      <c r="J53" s="19">
        <f t="shared" ca="1" si="1"/>
        <v>0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8">
        <f t="shared" ca="1" si="3"/>
        <v>0</v>
      </c>
      <c r="G54" s="18">
        <f t="shared" ca="1" si="3"/>
        <v>0</v>
      </c>
      <c r="H54" s="18">
        <f t="shared" ca="1" si="3"/>
        <v>0</v>
      </c>
      <c r="I54" s="18">
        <f t="shared" ca="1" si="3"/>
        <v>0</v>
      </c>
      <c r="J54" s="19">
        <f t="shared" ca="1" si="1"/>
        <v>0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 ht="12.75" customHeight="1">
      <c r="A55" s="57" t="s">
        <v>242</v>
      </c>
      <c r="B55" s="17">
        <v>1061</v>
      </c>
      <c r="C55" s="58" t="s">
        <v>146</v>
      </c>
      <c r="D55" s="18">
        <f t="shared" ref="D55:I70" ca="1" si="4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4"/>
        <v>0</v>
      </c>
      <c r="F55" s="18">
        <f t="shared" ca="1" si="4"/>
        <v>0</v>
      </c>
      <c r="G55" s="18">
        <f t="shared" ca="1" si="4"/>
        <v>0</v>
      </c>
      <c r="H55" s="18">
        <f t="shared" ca="1" si="4"/>
        <v>0</v>
      </c>
      <c r="I55" s="18">
        <f t="shared" ca="1" si="4"/>
        <v>0</v>
      </c>
      <c r="J55" s="19">
        <f t="shared" ca="1" si="1"/>
        <v>0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 ht="12.75" customHeight="1">
      <c r="A56" s="57" t="s">
        <v>244</v>
      </c>
      <c r="B56" s="17">
        <v>2001</v>
      </c>
      <c r="C56" s="58" t="s">
        <v>146</v>
      </c>
      <c r="D56" s="18">
        <f t="shared" ca="1" si="4"/>
        <v>0</v>
      </c>
      <c r="E56" s="18">
        <f t="shared" ca="1" si="4"/>
        <v>0</v>
      </c>
      <c r="F56" s="18">
        <f t="shared" ca="1" si="4"/>
        <v>0</v>
      </c>
      <c r="G56" s="18">
        <f t="shared" ca="1" si="4"/>
        <v>0</v>
      </c>
      <c r="H56" s="18">
        <f t="shared" ca="1" si="4"/>
        <v>0</v>
      </c>
      <c r="I56" s="18">
        <f t="shared" ca="1" si="4"/>
        <v>0</v>
      </c>
      <c r="J56" s="19">
        <f t="shared" ca="1" si="1"/>
        <v>0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 ht="12.75" customHeight="1">
      <c r="A57" s="57" t="s">
        <v>246</v>
      </c>
      <c r="B57" s="17">
        <v>2002</v>
      </c>
      <c r="C57" s="58" t="s">
        <v>247</v>
      </c>
      <c r="D57" s="18">
        <f t="shared" ca="1" si="4"/>
        <v>0</v>
      </c>
      <c r="E57" s="18">
        <f t="shared" ca="1" si="4"/>
        <v>0</v>
      </c>
      <c r="F57" s="18">
        <f t="shared" ca="1" si="4"/>
        <v>0</v>
      </c>
      <c r="G57" s="18">
        <f t="shared" ca="1" si="4"/>
        <v>0</v>
      </c>
      <c r="H57" s="18">
        <f t="shared" ca="1" si="4"/>
        <v>0</v>
      </c>
      <c r="I57" s="18">
        <f t="shared" ca="1" si="4"/>
        <v>0</v>
      </c>
      <c r="J57" s="19">
        <f t="shared" ca="1" si="1"/>
        <v>0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 ht="12.75" customHeight="1">
      <c r="A58" s="57" t="s">
        <v>249</v>
      </c>
      <c r="B58" s="17">
        <v>2005</v>
      </c>
      <c r="C58" s="58" t="s">
        <v>247</v>
      </c>
      <c r="D58" s="18">
        <f t="shared" ca="1" si="4"/>
        <v>0</v>
      </c>
      <c r="E58" s="18">
        <f t="shared" ca="1" si="4"/>
        <v>0</v>
      </c>
      <c r="F58" s="18">
        <f t="shared" ca="1" si="4"/>
        <v>0</v>
      </c>
      <c r="G58" s="18">
        <f t="shared" ca="1" si="4"/>
        <v>0</v>
      </c>
      <c r="H58" s="18">
        <f t="shared" ca="1" si="4"/>
        <v>0</v>
      </c>
      <c r="I58" s="18">
        <f t="shared" ca="1" si="4"/>
        <v>0</v>
      </c>
      <c r="J58" s="19">
        <f t="shared" ca="1" si="1"/>
        <v>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 ht="12.75" customHeight="1">
      <c r="A59" s="57" t="s">
        <v>251</v>
      </c>
      <c r="B59" s="17">
        <v>2006</v>
      </c>
      <c r="C59" s="58" t="s">
        <v>252</v>
      </c>
      <c r="D59" s="18">
        <f t="shared" ca="1" si="4"/>
        <v>0</v>
      </c>
      <c r="E59" s="18">
        <f t="shared" ca="1" si="4"/>
        <v>0</v>
      </c>
      <c r="F59" s="18">
        <f t="shared" ca="1" si="4"/>
        <v>0</v>
      </c>
      <c r="G59" s="18">
        <f t="shared" ca="1" si="4"/>
        <v>0</v>
      </c>
      <c r="H59" s="18">
        <f t="shared" ca="1" si="4"/>
        <v>0</v>
      </c>
      <c r="I59" s="18">
        <f t="shared" ca="1" si="4"/>
        <v>0</v>
      </c>
      <c r="J59" s="19">
        <f t="shared" ca="1" si="1"/>
        <v>0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 ht="12.75" customHeight="1">
      <c r="A60" s="57" t="s">
        <v>254</v>
      </c>
      <c r="B60" s="17">
        <v>2007</v>
      </c>
      <c r="C60" s="58" t="s">
        <v>247</v>
      </c>
      <c r="D60" s="18">
        <f t="shared" ca="1" si="4"/>
        <v>0</v>
      </c>
      <c r="E60" s="18">
        <f t="shared" ca="1" si="4"/>
        <v>0</v>
      </c>
      <c r="F60" s="18">
        <f t="shared" ca="1" si="4"/>
        <v>0</v>
      </c>
      <c r="G60" s="18">
        <f t="shared" ca="1" si="4"/>
        <v>0</v>
      </c>
      <c r="H60" s="18">
        <f t="shared" ca="1" si="4"/>
        <v>0</v>
      </c>
      <c r="I60" s="18">
        <f t="shared" ca="1" si="4"/>
        <v>0</v>
      </c>
      <c r="J60" s="19">
        <f t="shared" ca="1" si="1"/>
        <v>0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 ht="12.75" customHeight="1">
      <c r="A61" s="57" t="s">
        <v>256</v>
      </c>
      <c r="B61" s="17">
        <v>2008</v>
      </c>
      <c r="C61" s="58" t="s">
        <v>247</v>
      </c>
      <c r="D61" s="18">
        <f t="shared" ca="1" si="4"/>
        <v>0</v>
      </c>
      <c r="E61" s="18">
        <f t="shared" ca="1" si="4"/>
        <v>0</v>
      </c>
      <c r="F61" s="18">
        <f t="shared" ca="1" si="4"/>
        <v>0</v>
      </c>
      <c r="G61" s="18">
        <f t="shared" ca="1" si="4"/>
        <v>0</v>
      </c>
      <c r="H61" s="18">
        <f t="shared" ca="1" si="4"/>
        <v>0</v>
      </c>
      <c r="I61" s="18">
        <f t="shared" ca="1" si="4"/>
        <v>0</v>
      </c>
      <c r="J61" s="19">
        <f t="shared" ca="1" si="1"/>
        <v>0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 ht="12.75" customHeight="1">
      <c r="A62" s="57" t="s">
        <v>258</v>
      </c>
      <c r="B62" s="17">
        <v>3001</v>
      </c>
      <c r="C62" s="58" t="s">
        <v>252</v>
      </c>
      <c r="D62" s="18">
        <f t="shared" ca="1" si="4"/>
        <v>0</v>
      </c>
      <c r="E62" s="18">
        <f t="shared" ca="1" si="4"/>
        <v>0</v>
      </c>
      <c r="F62" s="18">
        <f t="shared" ca="1" si="4"/>
        <v>0</v>
      </c>
      <c r="G62" s="18">
        <f t="shared" ca="1" si="4"/>
        <v>0</v>
      </c>
      <c r="H62" s="18">
        <f t="shared" ca="1" si="4"/>
        <v>0</v>
      </c>
      <c r="I62" s="18">
        <f t="shared" ca="1" si="4"/>
        <v>0</v>
      </c>
      <c r="J62" s="19">
        <f t="shared" ca="1" si="1"/>
        <v>0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 ht="12.75" customHeight="1">
      <c r="A63" s="57" t="s">
        <v>260</v>
      </c>
      <c r="B63" s="17">
        <v>3002</v>
      </c>
      <c r="C63" s="58" t="s">
        <v>252</v>
      </c>
      <c r="D63" s="18">
        <f t="shared" ca="1" si="4"/>
        <v>0</v>
      </c>
      <c r="E63" s="18">
        <f t="shared" ca="1" si="4"/>
        <v>0</v>
      </c>
      <c r="F63" s="18">
        <f t="shared" ca="1" si="4"/>
        <v>0</v>
      </c>
      <c r="G63" s="18">
        <f t="shared" ca="1" si="4"/>
        <v>0</v>
      </c>
      <c r="H63" s="18">
        <f t="shared" ca="1" si="4"/>
        <v>0</v>
      </c>
      <c r="I63" s="18">
        <f t="shared" ca="1" si="4"/>
        <v>0</v>
      </c>
      <c r="J63" s="19">
        <f t="shared" ca="1" si="1"/>
        <v>0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 ht="12.75" customHeight="1">
      <c r="A64" s="57" t="s">
        <v>262</v>
      </c>
      <c r="B64" s="17">
        <v>3003</v>
      </c>
      <c r="C64" s="58" t="s">
        <v>252</v>
      </c>
      <c r="D64" s="18">
        <f t="shared" ca="1" si="4"/>
        <v>0</v>
      </c>
      <c r="E64" s="18">
        <f t="shared" ca="1" si="4"/>
        <v>0</v>
      </c>
      <c r="F64" s="18">
        <f t="shared" ca="1" si="4"/>
        <v>0</v>
      </c>
      <c r="G64" s="18">
        <f t="shared" ca="1" si="4"/>
        <v>0</v>
      </c>
      <c r="H64" s="18">
        <f t="shared" ca="1" si="4"/>
        <v>0</v>
      </c>
      <c r="I64" s="18">
        <f t="shared" ca="1" si="4"/>
        <v>0</v>
      </c>
      <c r="J64" s="19">
        <f t="shared" ca="1" si="1"/>
        <v>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4"/>
        <v>0</v>
      </c>
      <c r="E65" s="18">
        <f t="shared" ca="1" si="4"/>
        <v>0</v>
      </c>
      <c r="F65" s="18">
        <f t="shared" ca="1" si="4"/>
        <v>0</v>
      </c>
      <c r="G65" s="18">
        <f t="shared" ca="1" si="4"/>
        <v>0</v>
      </c>
      <c r="H65" s="18">
        <f t="shared" ca="1" si="4"/>
        <v>0</v>
      </c>
      <c r="I65" s="18">
        <f t="shared" ca="1" si="4"/>
        <v>0</v>
      </c>
      <c r="J65" s="19">
        <f t="shared" ca="1" si="1"/>
        <v>0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4"/>
        <v>0</v>
      </c>
      <c r="E66" s="18">
        <f t="shared" ca="1" si="4"/>
        <v>0</v>
      </c>
      <c r="F66" s="18">
        <f t="shared" ca="1" si="4"/>
        <v>0</v>
      </c>
      <c r="G66" s="18">
        <f t="shared" ca="1" si="4"/>
        <v>0</v>
      </c>
      <c r="H66" s="18">
        <f t="shared" ca="1" si="4"/>
        <v>0</v>
      </c>
      <c r="I66" s="18">
        <f t="shared" ca="1" si="4"/>
        <v>0</v>
      </c>
      <c r="J66" s="19">
        <f t="shared" ca="1" si="1"/>
        <v>0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4"/>
        <v>0</v>
      </c>
      <c r="E67" s="18">
        <f t="shared" ca="1" si="4"/>
        <v>0</v>
      </c>
      <c r="F67" s="18">
        <f t="shared" ca="1" si="4"/>
        <v>0</v>
      </c>
      <c r="G67" s="18">
        <f t="shared" ca="1" si="4"/>
        <v>0</v>
      </c>
      <c r="H67" s="18">
        <f t="shared" ca="1" si="4"/>
        <v>0</v>
      </c>
      <c r="I67" s="18">
        <f t="shared" ca="1" si="4"/>
        <v>0</v>
      </c>
      <c r="J67" s="19">
        <f t="shared" ca="1" si="1"/>
        <v>0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4"/>
        <v>0</v>
      </c>
      <c r="E68" s="18">
        <f t="shared" ca="1" si="4"/>
        <v>0</v>
      </c>
      <c r="F68" s="18">
        <f t="shared" ca="1" si="4"/>
        <v>0</v>
      </c>
      <c r="G68" s="18">
        <f t="shared" ca="1" si="4"/>
        <v>0</v>
      </c>
      <c r="H68" s="18">
        <f t="shared" ca="1" si="4"/>
        <v>0</v>
      </c>
      <c r="I68" s="18">
        <f t="shared" ca="1" si="4"/>
        <v>0</v>
      </c>
      <c r="J68" s="19">
        <f t="shared" ca="1" si="1"/>
        <v>0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4"/>
        <v>0</v>
      </c>
      <c r="E69" s="18">
        <f t="shared" ca="1" si="4"/>
        <v>0</v>
      </c>
      <c r="F69" s="18">
        <f t="shared" ca="1" si="4"/>
        <v>0</v>
      </c>
      <c r="G69" s="18">
        <f t="shared" ca="1" si="4"/>
        <v>0</v>
      </c>
      <c r="H69" s="18">
        <f t="shared" ca="1" si="4"/>
        <v>0</v>
      </c>
      <c r="I69" s="18">
        <f t="shared" ca="1" si="4"/>
        <v>0</v>
      </c>
      <c r="J69" s="19">
        <f t="shared" ca="1" si="1"/>
        <v>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4"/>
        <v>0</v>
      </c>
      <c r="E70" s="18">
        <f t="shared" ca="1" si="4"/>
        <v>0</v>
      </c>
      <c r="F70" s="18">
        <f t="shared" ca="1" si="4"/>
        <v>0</v>
      </c>
      <c r="G70" s="18">
        <f t="shared" ca="1" si="4"/>
        <v>0</v>
      </c>
      <c r="H70" s="18">
        <f t="shared" ca="1" si="4"/>
        <v>0</v>
      </c>
      <c r="I70" s="18">
        <f t="shared" ca="1" si="4"/>
        <v>0</v>
      </c>
      <c r="J70" s="19">
        <f t="shared" ca="1" si="1"/>
        <v>0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I76" ca="1" si="5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5"/>
        <v>0</v>
      </c>
      <c r="F71" s="18">
        <f t="shared" ca="1" si="5"/>
        <v>0</v>
      </c>
      <c r="G71" s="18">
        <f t="shared" ca="1" si="5"/>
        <v>0</v>
      </c>
      <c r="H71" s="18">
        <f t="shared" ca="1" si="5"/>
        <v>0</v>
      </c>
      <c r="I71" s="18">
        <f t="shared" ca="1" si="5"/>
        <v>0</v>
      </c>
      <c r="J71" s="19">
        <f t="shared" ca="1" si="1"/>
        <v>0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5"/>
        <v>0</v>
      </c>
      <c r="E72" s="18">
        <f t="shared" ca="1" si="5"/>
        <v>0</v>
      </c>
      <c r="F72" s="18">
        <f t="shared" ca="1" si="5"/>
        <v>0</v>
      </c>
      <c r="G72" s="18">
        <f t="shared" ca="1" si="5"/>
        <v>0</v>
      </c>
      <c r="H72" s="18">
        <f t="shared" ca="1" si="5"/>
        <v>0</v>
      </c>
      <c r="I72" s="18">
        <f t="shared" ca="1" si="5"/>
        <v>0</v>
      </c>
      <c r="J72" s="19">
        <f t="shared" ref="J72:J76" ca="1" si="6">+SUM(D72:I72)</f>
        <v>0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5"/>
        <v>0</v>
      </c>
      <c r="E73" s="18">
        <f t="shared" ca="1" si="5"/>
        <v>0</v>
      </c>
      <c r="F73" s="18">
        <f t="shared" ca="1" si="5"/>
        <v>0</v>
      </c>
      <c r="G73" s="18">
        <f t="shared" ca="1" si="5"/>
        <v>0</v>
      </c>
      <c r="H73" s="18">
        <f t="shared" ca="1" si="5"/>
        <v>0</v>
      </c>
      <c r="I73" s="18">
        <f t="shared" ca="1" si="5"/>
        <v>0</v>
      </c>
      <c r="J73" s="19">
        <f t="shared" ca="1" si="6"/>
        <v>0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5"/>
        <v>0</v>
      </c>
      <c r="E74" s="18">
        <f t="shared" ca="1" si="5"/>
        <v>0</v>
      </c>
      <c r="F74" s="18">
        <f t="shared" ca="1" si="5"/>
        <v>0</v>
      </c>
      <c r="G74" s="18">
        <f t="shared" ca="1" si="5"/>
        <v>0</v>
      </c>
      <c r="H74" s="18">
        <f t="shared" ca="1" si="5"/>
        <v>0</v>
      </c>
      <c r="I74" s="18">
        <f t="shared" ca="1" si="5"/>
        <v>0</v>
      </c>
      <c r="J74" s="19">
        <f t="shared" ca="1" si="6"/>
        <v>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5"/>
        <v>0</v>
      </c>
      <c r="E75" s="18">
        <f t="shared" ca="1" si="5"/>
        <v>0</v>
      </c>
      <c r="F75" s="18">
        <f t="shared" ca="1" si="5"/>
        <v>0</v>
      </c>
      <c r="G75" s="18">
        <f t="shared" ca="1" si="5"/>
        <v>0</v>
      </c>
      <c r="H75" s="18">
        <f t="shared" ca="1" si="5"/>
        <v>0</v>
      </c>
      <c r="I75" s="18">
        <f t="shared" ca="1" si="5"/>
        <v>0</v>
      </c>
      <c r="J75" s="19">
        <f t="shared" ca="1" si="6"/>
        <v>0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HW75" s="35"/>
      <c r="HX75" s="35"/>
      <c r="HY75" s="35"/>
      <c r="HZ75" s="35"/>
      <c r="IA75" s="35"/>
    </row>
    <row r="76" spans="1:235" s="35" customFormat="1">
      <c r="A76" s="57" t="s">
        <v>286</v>
      </c>
      <c r="B76" s="17">
        <v>3018</v>
      </c>
      <c r="C76" s="58" t="s">
        <v>252</v>
      </c>
      <c r="D76" s="18">
        <f t="shared" ca="1" si="5"/>
        <v>0</v>
      </c>
      <c r="E76" s="18">
        <f t="shared" ca="1" si="5"/>
        <v>0</v>
      </c>
      <c r="F76" s="18">
        <f t="shared" ca="1" si="5"/>
        <v>0</v>
      </c>
      <c r="G76" s="18">
        <f t="shared" ca="1" si="5"/>
        <v>0</v>
      </c>
      <c r="H76" s="18">
        <f t="shared" ca="1" si="5"/>
        <v>0</v>
      </c>
      <c r="I76" s="18">
        <f t="shared" ca="1" si="5"/>
        <v>0</v>
      </c>
      <c r="J76" s="19">
        <f t="shared" ca="1" si="6"/>
        <v>0</v>
      </c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</row>
    <row r="77" spans="1:235" s="35" customFormat="1">
      <c r="A77" s="59" t="s">
        <v>288</v>
      </c>
      <c r="B77" s="48">
        <v>9000</v>
      </c>
      <c r="C77" s="58" t="s">
        <v>289</v>
      </c>
      <c r="D77" s="49">
        <f t="shared" ref="D77:J77" ca="1" si="7">SUMIF($C$7:$C$76,"HD",D$7:D$76)</f>
        <v>18512883.599999998</v>
      </c>
      <c r="E77" s="49">
        <f t="shared" ca="1" si="7"/>
        <v>0</v>
      </c>
      <c r="F77" s="49">
        <f t="shared" ca="1" si="7"/>
        <v>0</v>
      </c>
      <c r="G77" s="49">
        <f t="shared" ca="1" si="7"/>
        <v>0</v>
      </c>
      <c r="H77" s="49">
        <f t="shared" ca="1" si="7"/>
        <v>392386626.35941297</v>
      </c>
      <c r="I77" s="49">
        <f t="shared" ca="1" si="7"/>
        <v>64454821.975461982</v>
      </c>
      <c r="J77" s="49">
        <f t="shared" ca="1" si="7"/>
        <v>475354331.93487495</v>
      </c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t="shared" ref="D78:J78" ca="1" si="8">SUMIF($C$7:$C$76,"H",D$7:D$76)+SUMIF($C$7:$C$76,"E",D$7:D$76)</f>
        <v>0</v>
      </c>
      <c r="E78" s="49">
        <f t="shared" ca="1" si="8"/>
        <v>0</v>
      </c>
      <c r="F78" s="49">
        <f t="shared" ca="1" si="8"/>
        <v>0</v>
      </c>
      <c r="G78" s="49">
        <f t="shared" ca="1" si="8"/>
        <v>0</v>
      </c>
      <c r="H78" s="49">
        <f t="shared" ca="1" si="8"/>
        <v>0</v>
      </c>
      <c r="I78" s="49">
        <f t="shared" ca="1" si="8"/>
        <v>0</v>
      </c>
      <c r="J78" s="49">
        <f t="shared" ca="1" si="8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ca="1">D77+D78</f>
        <v>18512883.599999998</v>
      </c>
      <c r="E79" s="49">
        <f t="shared" ref="E79:J79" ca="1" si="9">E77+E78</f>
        <v>0</v>
      </c>
      <c r="F79" s="49">
        <f t="shared" ca="1" si="9"/>
        <v>0</v>
      </c>
      <c r="G79" s="49">
        <f t="shared" ca="1" si="9"/>
        <v>0</v>
      </c>
      <c r="H79" s="49">
        <f t="shared" ca="1" si="9"/>
        <v>392386626.35941297</v>
      </c>
      <c r="I79" s="49">
        <f t="shared" ca="1" si="9"/>
        <v>64454821.975461982</v>
      </c>
      <c r="J79" s="49">
        <f t="shared" ca="1" si="9"/>
        <v>475354331.93487495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53"/>
      <c r="B80" s="53"/>
      <c r="C80" s="5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</sheetData>
  <mergeCells count="1">
    <mergeCell ref="E2:G2"/>
  </mergeCells>
  <dataValidations count="2">
    <dataValidation type="list" allowBlank="1" showInputMessage="1" showErrorMessage="1" sqref="B2" xr:uid="{26763274-6846-4FF1-9CC8-8BF7B4693044}">
      <formula1>"Toplam,Direkt,Endirekt"</formula1>
    </dataValidation>
    <dataValidation type="list" allowBlank="1" showInputMessage="1" showErrorMessage="1" sqref="C2" xr:uid="{A8837AC1-8EDF-403D-B389-48C208D06AE7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9B60-0168-45B2-9C3A-333EEFE5C76E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61" ht="15" customHeight="1">
      <c r="A1" s="1" t="s">
        <v>0</v>
      </c>
      <c r="B1" s="2"/>
      <c r="C1" s="2"/>
    </row>
    <row r="2" spans="1:161" ht="15" customHeight="1">
      <c r="A2" s="1" t="s">
        <v>351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1" ht="15" customHeight="1">
      <c r="A3" s="5" t="s">
        <v>364</v>
      </c>
      <c r="B3" s="2"/>
      <c r="C3" s="2"/>
    </row>
    <row r="4" spans="1:161" ht="22.5" customHeight="1"/>
    <row r="5" spans="1:161" ht="22.5" customHeight="1">
      <c r="D5" s="78">
        <v>705</v>
      </c>
      <c r="E5" s="78">
        <v>706</v>
      </c>
      <c r="F5" s="78">
        <v>708</v>
      </c>
      <c r="G5" s="78">
        <v>736</v>
      </c>
      <c r="H5" s="78"/>
    </row>
    <row r="6" spans="1:161" ht="79.5" customHeight="1">
      <c r="A6" s="55" t="s">
        <v>140</v>
      </c>
      <c r="B6" s="55" t="s">
        <v>141</v>
      </c>
      <c r="C6" s="55" t="s">
        <v>142</v>
      </c>
      <c r="D6" s="56" t="s">
        <v>102</v>
      </c>
      <c r="E6" s="56" t="s">
        <v>103</v>
      </c>
      <c r="F6" s="56" t="s">
        <v>104</v>
      </c>
      <c r="G6" s="56" t="s">
        <v>105</v>
      </c>
      <c r="H6" s="79" t="s">
        <v>352</v>
      </c>
    </row>
    <row r="7" spans="1:161" ht="12.75" customHeight="1">
      <c r="A7" s="57" t="s">
        <v>145</v>
      </c>
      <c r="B7" s="17">
        <v>1001</v>
      </c>
      <c r="C7" s="58" t="s">
        <v>146</v>
      </c>
      <c r="D7" s="18">
        <f t="shared" ref="D7:G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8">
        <f t="shared" ca="1" si="0"/>
        <v>432.44</v>
      </c>
      <c r="H7" s="19">
        <f ca="1">+SUM(D7:G7)</f>
        <v>432.44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</row>
    <row r="8" spans="1:161" ht="12.75" customHeight="1">
      <c r="A8" s="57" t="s">
        <v>148</v>
      </c>
      <c r="B8" s="17">
        <v>1003</v>
      </c>
      <c r="C8" s="58" t="s">
        <v>146</v>
      </c>
      <c r="D8" s="18">
        <f t="shared" ca="1" si="0"/>
        <v>-11215230.65</v>
      </c>
      <c r="E8" s="18">
        <f t="shared" ca="1" si="0"/>
        <v>0</v>
      </c>
      <c r="F8" s="18">
        <f t="shared" ca="1" si="0"/>
        <v>0</v>
      </c>
      <c r="G8" s="18">
        <f t="shared" ca="1" si="0"/>
        <v>3216134.36</v>
      </c>
      <c r="H8" s="19">
        <f t="shared" ref="H8:H22" ca="1" si="1">+SUM(D8:G8)</f>
        <v>-7999096.290000001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8">
        <f t="shared" ca="1" si="0"/>
        <v>0</v>
      </c>
      <c r="G9" s="18">
        <f t="shared" ca="1" si="0"/>
        <v>0</v>
      </c>
      <c r="H9" s="19">
        <f t="shared" ca="1" si="1"/>
        <v>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</row>
    <row r="10" spans="1:161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1299773.75</v>
      </c>
      <c r="E10" s="18">
        <f t="shared" ca="1" si="0"/>
        <v>0</v>
      </c>
      <c r="F10" s="18">
        <f t="shared" ca="1" si="0"/>
        <v>0</v>
      </c>
      <c r="G10" s="18">
        <f t="shared" ca="1" si="0"/>
        <v>3198144.9899999802</v>
      </c>
      <c r="H10" s="19">
        <f t="shared" ca="1" si="1"/>
        <v>4497918.7399999797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</row>
    <row r="11" spans="1:161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3667526.11</v>
      </c>
      <c r="E11" s="18">
        <f t="shared" ca="1" si="0"/>
        <v>0</v>
      </c>
      <c r="F11" s="18">
        <f t="shared" ca="1" si="0"/>
        <v>0</v>
      </c>
      <c r="G11" s="18">
        <f t="shared" ca="1" si="0"/>
        <v>22639.54</v>
      </c>
      <c r="H11" s="19">
        <f t="shared" ca="1" si="1"/>
        <v>3690165.65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</row>
    <row r="12" spans="1:161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9">
        <f t="shared" ca="1" si="1"/>
        <v>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191307.05</v>
      </c>
      <c r="H13" s="19">
        <f t="shared" ca="1" si="1"/>
        <v>191307.05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</row>
    <row r="14" spans="1:161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8">
        <f t="shared" ca="1" si="0"/>
        <v>0</v>
      </c>
      <c r="G14" s="18">
        <f t="shared" ca="1" si="0"/>
        <v>7740005.5199999996</v>
      </c>
      <c r="H14" s="19">
        <f t="shared" ca="1" si="1"/>
        <v>7740005.5199999996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9">
        <f t="shared" ca="1" si="1"/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  <row r="16" spans="1:161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9">
        <f t="shared" ca="1" si="1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</row>
    <row r="17" spans="1:161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316277</v>
      </c>
      <c r="H17" s="19">
        <f t="shared" ca="1" si="1"/>
        <v>316277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</row>
    <row r="18" spans="1:161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0</v>
      </c>
      <c r="G18" s="18">
        <f t="shared" ca="1" si="0"/>
        <v>269252.38</v>
      </c>
      <c r="H18" s="19">
        <f t="shared" ca="1" si="1"/>
        <v>269252.38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</row>
    <row r="19" spans="1:161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19452633.233022004</v>
      </c>
      <c r="F19" s="18">
        <f t="shared" ca="1" si="0"/>
        <v>0</v>
      </c>
      <c r="G19" s="18">
        <f t="shared" ca="1" si="0"/>
        <v>0</v>
      </c>
      <c r="H19" s="19">
        <f t="shared" ca="1" si="1"/>
        <v>19452633.233022004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</row>
    <row r="20" spans="1:161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1500</v>
      </c>
      <c r="F20" s="18">
        <f t="shared" ca="1" si="0"/>
        <v>0</v>
      </c>
      <c r="G20" s="18">
        <f t="shared" ca="1" si="0"/>
        <v>0</v>
      </c>
      <c r="H20" s="19">
        <f t="shared" ca="1" si="1"/>
        <v>1500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</row>
    <row r="21" spans="1:161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8">
        <f t="shared" ca="1" si="0"/>
        <v>117184.46</v>
      </c>
      <c r="H21" s="19">
        <f t="shared" ca="1" si="1"/>
        <v>117184.46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530750</v>
      </c>
      <c r="E22" s="18">
        <f t="shared" ca="1" si="0"/>
        <v>0</v>
      </c>
      <c r="F22" s="18">
        <f t="shared" ca="1" si="0"/>
        <v>0</v>
      </c>
      <c r="G22" s="18">
        <f t="shared" ca="1" si="0"/>
        <v>6085614.7400000002</v>
      </c>
      <c r="H22" s="19">
        <f t="shared" ca="1" si="1"/>
        <v>6616364.7400000002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ht="12.75" customHeight="1">
      <c r="A23" s="57" t="s">
        <v>178</v>
      </c>
      <c r="B23" s="17">
        <v>1022</v>
      </c>
      <c r="C23" s="58" t="s">
        <v>146</v>
      </c>
      <c r="D23" s="18">
        <f t="shared" ref="D23:G42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-7946830.1299999999</v>
      </c>
      <c r="E23" s="18">
        <f t="shared" ca="1" si="2"/>
        <v>0</v>
      </c>
      <c r="F23" s="18">
        <f t="shared" ca="1" si="2"/>
        <v>0</v>
      </c>
      <c r="G23" s="18">
        <f t="shared" ca="1" si="2"/>
        <v>1479346.95</v>
      </c>
      <c r="H23" s="19">
        <f t="shared" ref="H23:H41" ca="1" si="3">+SUM(D23:G23)</f>
        <v>-6467483.1799999997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-524541.86000000197</v>
      </c>
      <c r="E24" s="18">
        <f t="shared" ca="1" si="2"/>
        <v>0</v>
      </c>
      <c r="F24" s="18">
        <f t="shared" ca="1" si="2"/>
        <v>0</v>
      </c>
      <c r="G24" s="18">
        <f t="shared" ca="1" si="2"/>
        <v>1875151.74</v>
      </c>
      <c r="H24" s="19">
        <f t="shared" ca="1" si="3"/>
        <v>1350609.879999998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305424.08</v>
      </c>
      <c r="E25" s="18">
        <f t="shared" ca="1" si="2"/>
        <v>0</v>
      </c>
      <c r="F25" s="18">
        <f t="shared" ca="1" si="2"/>
        <v>0</v>
      </c>
      <c r="G25" s="18">
        <f t="shared" ca="1" si="2"/>
        <v>34.520000000000003</v>
      </c>
      <c r="H25" s="19">
        <f t="shared" ca="1" si="3"/>
        <v>305458.60000000003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0</v>
      </c>
      <c r="F26" s="18">
        <f t="shared" ca="1" si="2"/>
        <v>0</v>
      </c>
      <c r="G26" s="18">
        <f t="shared" ca="1" si="2"/>
        <v>1229593.82</v>
      </c>
      <c r="H26" s="19">
        <f t="shared" ca="1" si="3"/>
        <v>1229593.82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19944007.07</v>
      </c>
      <c r="E27" s="18">
        <f t="shared" ca="1" si="2"/>
        <v>0</v>
      </c>
      <c r="F27" s="18">
        <f t="shared" ca="1" si="2"/>
        <v>0</v>
      </c>
      <c r="G27" s="18">
        <f t="shared" ca="1" si="2"/>
        <v>4728439.7300000004</v>
      </c>
      <c r="H27" s="19">
        <f t="shared" ca="1" si="3"/>
        <v>24672446.800000001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8">
        <f t="shared" ca="1" si="2"/>
        <v>0</v>
      </c>
      <c r="G28" s="18">
        <f t="shared" ca="1" si="2"/>
        <v>379337.68</v>
      </c>
      <c r="H28" s="19">
        <f t="shared" ca="1" si="3"/>
        <v>379337.68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0</v>
      </c>
      <c r="E29" s="18">
        <f t="shared" ca="1" si="2"/>
        <v>0</v>
      </c>
      <c r="F29" s="18">
        <f t="shared" ca="1" si="2"/>
        <v>0</v>
      </c>
      <c r="G29" s="18">
        <f t="shared" ca="1" si="2"/>
        <v>777079.10270000005</v>
      </c>
      <c r="H29" s="19">
        <f t="shared" ca="1" si="3"/>
        <v>777079.10270000005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0</v>
      </c>
      <c r="F30" s="18">
        <f t="shared" ca="1" si="2"/>
        <v>0</v>
      </c>
      <c r="G30" s="18">
        <f t="shared" ca="1" si="2"/>
        <v>7046711.2099996628</v>
      </c>
      <c r="H30" s="19">
        <f t="shared" ca="1" si="3"/>
        <v>7046711.2099996628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</row>
    <row r="31" spans="1:161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2575582.0700000003</v>
      </c>
      <c r="E31" s="18">
        <f t="shared" ca="1" si="2"/>
        <v>0</v>
      </c>
      <c r="F31" s="18">
        <f t="shared" ca="1" si="2"/>
        <v>0</v>
      </c>
      <c r="G31" s="18">
        <f t="shared" ca="1" si="2"/>
        <v>877824.14000000013</v>
      </c>
      <c r="H31" s="19">
        <f t="shared" ca="1" si="3"/>
        <v>3453406.2100000004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</row>
    <row r="32" spans="1:161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1824047.45</v>
      </c>
      <c r="E32" s="18">
        <f t="shared" ca="1" si="2"/>
        <v>0</v>
      </c>
      <c r="F32" s="18">
        <f t="shared" ca="1" si="2"/>
        <v>0</v>
      </c>
      <c r="G32" s="18">
        <f t="shared" ca="1" si="2"/>
        <v>714050.20000000019</v>
      </c>
      <c r="H32" s="19">
        <f t="shared" ca="1" si="3"/>
        <v>2538097.6500000004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</row>
    <row r="33" spans="1:161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1140063.0499999998</v>
      </c>
      <c r="E33" s="18">
        <f t="shared" ca="1" si="2"/>
        <v>0</v>
      </c>
      <c r="F33" s="18">
        <f t="shared" ca="1" si="2"/>
        <v>0</v>
      </c>
      <c r="G33" s="18">
        <f t="shared" ca="1" si="2"/>
        <v>535</v>
      </c>
      <c r="H33" s="19">
        <f t="shared" ca="1" si="3"/>
        <v>1140598.0499999998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</row>
    <row r="34" spans="1:161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8">
        <f t="shared" ca="1" si="2"/>
        <v>0</v>
      </c>
      <c r="G34" s="18">
        <f t="shared" ca="1" si="2"/>
        <v>1420360.8</v>
      </c>
      <c r="H34" s="19">
        <f t="shared" ca="1" si="3"/>
        <v>1420360.8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</row>
    <row r="35" spans="1:161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8">
        <f t="shared" ca="1" si="2"/>
        <v>0</v>
      </c>
      <c r="G35" s="18">
        <f t="shared" ca="1" si="2"/>
        <v>13361.15</v>
      </c>
      <c r="H35" s="19">
        <f t="shared" ca="1" si="3"/>
        <v>13361.15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</row>
    <row r="36" spans="1:161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9">
        <f t="shared" ca="1" si="3"/>
        <v>0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</row>
    <row r="37" spans="1:161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0</v>
      </c>
      <c r="F37" s="18">
        <f t="shared" ca="1" si="2"/>
        <v>0</v>
      </c>
      <c r="G37" s="18">
        <f t="shared" ca="1" si="2"/>
        <v>7368061.8799999999</v>
      </c>
      <c r="H37" s="19">
        <f t="shared" ca="1" si="3"/>
        <v>7368061.8799999999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</row>
    <row r="38" spans="1:161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8">
        <f t="shared" ca="1" si="2"/>
        <v>96351.45</v>
      </c>
      <c r="H38" s="19">
        <f t="shared" ca="1" si="3"/>
        <v>96351.45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</row>
    <row r="39" spans="1:161" ht="12.75" customHeight="1">
      <c r="A39" s="57" t="s">
        <v>210</v>
      </c>
      <c r="B39" s="17">
        <v>1045</v>
      </c>
      <c r="C39" s="58" t="s">
        <v>146</v>
      </c>
      <c r="D39" s="18">
        <f t="shared" ca="1" si="2"/>
        <v>4577104.8899999997</v>
      </c>
      <c r="E39" s="18">
        <f t="shared" ca="1" si="2"/>
        <v>0</v>
      </c>
      <c r="F39" s="18">
        <f t="shared" ca="1" si="2"/>
        <v>505196.53</v>
      </c>
      <c r="G39" s="18">
        <f t="shared" ca="1" si="2"/>
        <v>16844</v>
      </c>
      <c r="H39" s="19">
        <f t="shared" ca="1" si="3"/>
        <v>5099145.42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</row>
    <row r="40" spans="1:161" ht="12.75" customHeight="1">
      <c r="A40" s="57" t="s">
        <v>212</v>
      </c>
      <c r="B40" s="17">
        <v>1046</v>
      </c>
      <c r="C40" s="58" t="s">
        <v>146</v>
      </c>
      <c r="D40" s="18">
        <f t="shared" ca="1" si="2"/>
        <v>3056.53</v>
      </c>
      <c r="E40" s="18">
        <f t="shared" ca="1" si="2"/>
        <v>0</v>
      </c>
      <c r="F40" s="18">
        <f t="shared" ca="1" si="2"/>
        <v>0</v>
      </c>
      <c r="G40" s="18">
        <f t="shared" ca="1" si="2"/>
        <v>0</v>
      </c>
      <c r="H40" s="19">
        <f t="shared" ca="1" si="3"/>
        <v>3056.53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</row>
    <row r="41" spans="1:161" ht="12.75" customHeight="1">
      <c r="A41" s="57" t="s">
        <v>214</v>
      </c>
      <c r="B41" s="17">
        <v>1047</v>
      </c>
      <c r="C41" s="58" t="s">
        <v>146</v>
      </c>
      <c r="D41" s="18">
        <f t="shared" ca="1" si="2"/>
        <v>0</v>
      </c>
      <c r="E41" s="18">
        <f t="shared" ca="1" si="2"/>
        <v>0</v>
      </c>
      <c r="F41" s="18">
        <f t="shared" ca="1" si="2"/>
        <v>0</v>
      </c>
      <c r="G41" s="18">
        <f t="shared" ca="1" si="2"/>
        <v>0</v>
      </c>
      <c r="H41" s="19">
        <f t="shared" ca="1" si="3"/>
        <v>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</row>
    <row r="42" spans="1:161" ht="12.75" customHeight="1">
      <c r="A42" s="57" t="s">
        <v>216</v>
      </c>
      <c r="B42" s="17">
        <v>1048</v>
      </c>
      <c r="C42" s="58" t="s">
        <v>146</v>
      </c>
      <c r="D42" s="18">
        <f t="shared" ca="1" si="2"/>
        <v>0</v>
      </c>
      <c r="E42" s="18">
        <f t="shared" ca="1" si="2"/>
        <v>0</v>
      </c>
      <c r="F42" s="18">
        <f t="shared" ca="1" si="2"/>
        <v>0</v>
      </c>
      <c r="G42" s="18">
        <f t="shared" ca="1" si="2"/>
        <v>76150.190000000031</v>
      </c>
      <c r="H42" s="19">
        <f t="shared" ref="H42:H52" ca="1" si="4">+SUM(D42:G42)</f>
        <v>76150.190000000031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</row>
    <row r="43" spans="1:161" ht="12.75" customHeight="1">
      <c r="A43" s="57" t="s">
        <v>218</v>
      </c>
      <c r="B43" s="17">
        <v>1049</v>
      </c>
      <c r="C43" s="58" t="s">
        <v>146</v>
      </c>
      <c r="D43" s="18">
        <f t="shared" ref="D43:G58" ca="1" si="5">IFERROR(IF($C$2="Yurtiçi",INDIRECT("'"&amp;$B$2&amp;"'!"&amp;ADDRESS(MATCH($B43,INDIRECT("'"&amp;$B$2&amp;"'!$B$1:$B$1095"),0),MATCH(D$5,INDIRECT("'"&amp;$B$2&amp;"'!5:5"),0))),IF($C$2="Yurtdışı",INDIRECT("'"&amp;$B$2&amp;"'!"&amp;ADDRESS(MATCH($B43,INDIRECT("'"&amp;$B$2&amp;"'!$B$1:$B$1095"),0),MATCH(D$5,INDIRECT("'"&amp;$B$2&amp;"'!5:5"),0)+1)),INDIRECT("'"&amp;$B$2&amp;"'!"&amp;ADDRESS(MATCH($B43,INDIRECT("'"&amp;$B$2&amp;"'!$B$1:$B$1095"),0),MATCH(D$5,INDIRECT("'"&amp;$B$2&amp;"'!5:5"),0)))+INDIRECT("'"&amp;$B$2&amp;"'!"&amp;ADDRESS(MATCH($B43,INDIRECT("'"&amp;$B$2&amp;"'!$B$1:$B$1095"),0),MATCH(D$5,INDIRECT("'"&amp;$B$2&amp;"'!5:5"),0)+1)))),0)</f>
        <v>0</v>
      </c>
      <c r="E43" s="18">
        <f t="shared" ca="1" si="5"/>
        <v>0</v>
      </c>
      <c r="F43" s="18">
        <f t="shared" ca="1" si="5"/>
        <v>0</v>
      </c>
      <c r="G43" s="18">
        <f t="shared" ca="1" si="5"/>
        <v>14427.29</v>
      </c>
      <c r="H43" s="19">
        <f t="shared" ca="1" si="4"/>
        <v>14427.29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</row>
    <row r="44" spans="1:161" ht="12.75" customHeight="1">
      <c r="A44" s="57" t="s">
        <v>220</v>
      </c>
      <c r="B44" s="17">
        <v>1050</v>
      </c>
      <c r="C44" s="58" t="s">
        <v>146</v>
      </c>
      <c r="D44" s="18">
        <f t="shared" ca="1" si="5"/>
        <v>0</v>
      </c>
      <c r="E44" s="18">
        <f t="shared" ca="1" si="5"/>
        <v>0</v>
      </c>
      <c r="F44" s="18">
        <f t="shared" ca="1" si="5"/>
        <v>0</v>
      </c>
      <c r="G44" s="18">
        <f t="shared" ca="1" si="5"/>
        <v>0</v>
      </c>
      <c r="H44" s="19">
        <f t="shared" ca="1" si="4"/>
        <v>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</row>
    <row r="45" spans="1:161" ht="12.75" customHeight="1">
      <c r="A45" s="57" t="s">
        <v>222</v>
      </c>
      <c r="B45" s="17">
        <v>1051</v>
      </c>
      <c r="C45" s="58" t="s">
        <v>146</v>
      </c>
      <c r="D45" s="18">
        <f t="shared" ca="1" si="5"/>
        <v>32253054.960000001</v>
      </c>
      <c r="E45" s="18">
        <f t="shared" ca="1" si="5"/>
        <v>0</v>
      </c>
      <c r="F45" s="18">
        <f t="shared" ca="1" si="5"/>
        <v>0</v>
      </c>
      <c r="G45" s="18">
        <f t="shared" ca="1" si="5"/>
        <v>176575.06999999998</v>
      </c>
      <c r="H45" s="19">
        <f t="shared" ca="1" si="4"/>
        <v>32429630.030000001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</row>
    <row r="46" spans="1:161" ht="12.75" customHeight="1">
      <c r="A46" s="57" t="s">
        <v>224</v>
      </c>
      <c r="B46" s="17">
        <v>1052</v>
      </c>
      <c r="C46" s="58" t="s">
        <v>146</v>
      </c>
      <c r="D46" s="18">
        <f t="shared" ca="1" si="5"/>
        <v>0</v>
      </c>
      <c r="E46" s="18">
        <f t="shared" ca="1" si="5"/>
        <v>0</v>
      </c>
      <c r="F46" s="18">
        <f t="shared" ca="1" si="5"/>
        <v>0</v>
      </c>
      <c r="G46" s="18">
        <f t="shared" ca="1" si="5"/>
        <v>25</v>
      </c>
      <c r="H46" s="19">
        <f t="shared" ca="1" si="4"/>
        <v>25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</row>
    <row r="47" spans="1:161" ht="12.75" customHeight="1">
      <c r="A47" s="57" t="s">
        <v>226</v>
      </c>
      <c r="B47" s="17">
        <v>1053</v>
      </c>
      <c r="C47" s="58" t="s">
        <v>146</v>
      </c>
      <c r="D47" s="18">
        <f t="shared" ca="1" si="5"/>
        <v>0</v>
      </c>
      <c r="E47" s="18">
        <f t="shared" ca="1" si="5"/>
        <v>0</v>
      </c>
      <c r="F47" s="18">
        <f t="shared" ca="1" si="5"/>
        <v>0</v>
      </c>
      <c r="G47" s="18">
        <f t="shared" ca="1" si="5"/>
        <v>0</v>
      </c>
      <c r="H47" s="19">
        <f t="shared" ca="1" si="4"/>
        <v>0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  <c r="FD47" s="35"/>
      <c r="FE47" s="35"/>
    </row>
    <row r="48" spans="1:161" ht="12.75" customHeight="1">
      <c r="A48" s="57" t="s">
        <v>228</v>
      </c>
      <c r="B48" s="17">
        <v>1054</v>
      </c>
      <c r="C48" s="58" t="s">
        <v>146</v>
      </c>
      <c r="D48" s="18">
        <f t="shared" ca="1" si="5"/>
        <v>0</v>
      </c>
      <c r="E48" s="18">
        <f t="shared" ca="1" si="5"/>
        <v>0</v>
      </c>
      <c r="F48" s="18">
        <f t="shared" ca="1" si="5"/>
        <v>0</v>
      </c>
      <c r="G48" s="18">
        <f t="shared" ca="1" si="5"/>
        <v>0</v>
      </c>
      <c r="H48" s="19">
        <f t="shared" ca="1" si="4"/>
        <v>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  <c r="FD48" s="35"/>
      <c r="FE48" s="35"/>
    </row>
    <row r="49" spans="1:161" ht="12.75" customHeight="1">
      <c r="A49" s="57" t="s">
        <v>230</v>
      </c>
      <c r="B49" s="17">
        <v>1055</v>
      </c>
      <c r="C49" s="58" t="s">
        <v>146</v>
      </c>
      <c r="D49" s="18">
        <f t="shared" ca="1" si="5"/>
        <v>0</v>
      </c>
      <c r="E49" s="18">
        <f t="shared" ca="1" si="5"/>
        <v>0</v>
      </c>
      <c r="F49" s="18">
        <f t="shared" ca="1" si="5"/>
        <v>0</v>
      </c>
      <c r="G49" s="18">
        <f t="shared" ca="1" si="5"/>
        <v>0</v>
      </c>
      <c r="H49" s="19">
        <f t="shared" ca="1" si="4"/>
        <v>0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  <c r="FD49" s="35"/>
      <c r="FE49" s="35"/>
    </row>
    <row r="50" spans="1:161" ht="12.75" customHeight="1">
      <c r="A50" s="57" t="s">
        <v>232</v>
      </c>
      <c r="B50" s="17">
        <v>1056</v>
      </c>
      <c r="C50" s="58" t="s">
        <v>146</v>
      </c>
      <c r="D50" s="18">
        <f t="shared" ca="1" si="5"/>
        <v>0</v>
      </c>
      <c r="E50" s="18">
        <f t="shared" ca="1" si="5"/>
        <v>0</v>
      </c>
      <c r="F50" s="18">
        <f t="shared" ca="1" si="5"/>
        <v>0</v>
      </c>
      <c r="G50" s="18">
        <f t="shared" ca="1" si="5"/>
        <v>1491.25</v>
      </c>
      <c r="H50" s="19">
        <f t="shared" ca="1" si="4"/>
        <v>1491.25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</row>
    <row r="51" spans="1:161" ht="12.75" customHeight="1">
      <c r="A51" s="57" t="s">
        <v>234</v>
      </c>
      <c r="B51" s="17">
        <v>1057</v>
      </c>
      <c r="C51" s="58" t="s">
        <v>146</v>
      </c>
      <c r="D51" s="18">
        <f t="shared" ca="1" si="5"/>
        <v>0</v>
      </c>
      <c r="E51" s="18">
        <f t="shared" ca="1" si="5"/>
        <v>0</v>
      </c>
      <c r="F51" s="18">
        <f t="shared" ca="1" si="5"/>
        <v>0</v>
      </c>
      <c r="G51" s="18">
        <f t="shared" ca="1" si="5"/>
        <v>819445.39</v>
      </c>
      <c r="H51" s="19">
        <f t="shared" ca="1" si="4"/>
        <v>819445.39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</row>
    <row r="52" spans="1:161" ht="12.75" customHeight="1">
      <c r="A52" s="57" t="s">
        <v>236</v>
      </c>
      <c r="B52" s="17">
        <v>1058</v>
      </c>
      <c r="C52" s="58" t="s">
        <v>146</v>
      </c>
      <c r="D52" s="18">
        <f t="shared" ca="1" si="5"/>
        <v>10304106.060000001</v>
      </c>
      <c r="E52" s="18">
        <f t="shared" ca="1" si="5"/>
        <v>0</v>
      </c>
      <c r="F52" s="18">
        <f t="shared" ca="1" si="5"/>
        <v>0</v>
      </c>
      <c r="G52" s="18">
        <f t="shared" ca="1" si="5"/>
        <v>312507.3</v>
      </c>
      <c r="H52" s="19">
        <f t="shared" ca="1" si="4"/>
        <v>10616613.360000001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</row>
    <row r="53" spans="1:161" ht="12.75" customHeight="1">
      <c r="A53" s="57" t="s">
        <v>238</v>
      </c>
      <c r="B53" s="17">
        <v>1059</v>
      </c>
      <c r="C53" s="58" t="s">
        <v>146</v>
      </c>
      <c r="D53" s="18">
        <f t="shared" ca="1" si="5"/>
        <v>0</v>
      </c>
      <c r="E53" s="18">
        <f t="shared" ca="1" si="5"/>
        <v>0</v>
      </c>
      <c r="F53" s="18">
        <f t="shared" ca="1" si="5"/>
        <v>0</v>
      </c>
      <c r="G53" s="18">
        <f t="shared" ca="1" si="5"/>
        <v>0</v>
      </c>
      <c r="H53" s="19">
        <f t="shared" ref="H53" ca="1" si="6">+SUM(D53:G53)</f>
        <v>0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</row>
    <row r="54" spans="1:161" ht="12.75" customHeight="1">
      <c r="A54" s="57" t="s">
        <v>240</v>
      </c>
      <c r="B54" s="17">
        <v>1060</v>
      </c>
      <c r="C54" s="58" t="s">
        <v>146</v>
      </c>
      <c r="D54" s="18">
        <f t="shared" ca="1" si="5"/>
        <v>0</v>
      </c>
      <c r="E54" s="18">
        <f t="shared" ca="1" si="5"/>
        <v>0</v>
      </c>
      <c r="F54" s="18">
        <f t="shared" ca="1" si="5"/>
        <v>0</v>
      </c>
      <c r="G54" s="18">
        <f t="shared" ca="1" si="5"/>
        <v>0</v>
      </c>
      <c r="H54" s="19">
        <f t="shared" ref="H54" ca="1" si="7">+SUM(D54:G54)</f>
        <v>0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</row>
    <row r="55" spans="1:161" ht="12.75" customHeight="1">
      <c r="A55" s="57" t="s">
        <v>242</v>
      </c>
      <c r="B55" s="17">
        <v>1061</v>
      </c>
      <c r="C55" s="58" t="s">
        <v>146</v>
      </c>
      <c r="D55" s="18">
        <f t="shared" ca="1" si="5"/>
        <v>0</v>
      </c>
      <c r="E55" s="18">
        <f t="shared" ca="1" si="5"/>
        <v>0</v>
      </c>
      <c r="F55" s="18">
        <f t="shared" ca="1" si="5"/>
        <v>0</v>
      </c>
      <c r="G55" s="18">
        <f t="shared" ca="1" si="5"/>
        <v>0</v>
      </c>
      <c r="H55" s="19">
        <f t="shared" ref="H55:H61" ca="1" si="8">+SUM(D55:G55)</f>
        <v>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</row>
    <row r="56" spans="1:161" ht="12.75" customHeight="1">
      <c r="A56" s="57" t="s">
        <v>244</v>
      </c>
      <c r="B56" s="17">
        <v>2001</v>
      </c>
      <c r="C56" s="58" t="s">
        <v>146</v>
      </c>
      <c r="D56" s="18">
        <f t="shared" ca="1" si="5"/>
        <v>0</v>
      </c>
      <c r="E56" s="18">
        <f t="shared" ca="1" si="5"/>
        <v>0</v>
      </c>
      <c r="F56" s="18">
        <f t="shared" ca="1" si="5"/>
        <v>0</v>
      </c>
      <c r="G56" s="18">
        <f t="shared" ca="1" si="5"/>
        <v>0</v>
      </c>
      <c r="H56" s="19">
        <f t="shared" ca="1" si="8"/>
        <v>0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</row>
    <row r="57" spans="1:161" ht="12.75" customHeight="1">
      <c r="A57" s="57" t="s">
        <v>246</v>
      </c>
      <c r="B57" s="17">
        <v>2002</v>
      </c>
      <c r="C57" s="58" t="s">
        <v>247</v>
      </c>
      <c r="D57" s="18">
        <f t="shared" ca="1" si="5"/>
        <v>0</v>
      </c>
      <c r="E57" s="18">
        <f t="shared" ca="1" si="5"/>
        <v>0</v>
      </c>
      <c r="F57" s="18">
        <f t="shared" ca="1" si="5"/>
        <v>0</v>
      </c>
      <c r="G57" s="18">
        <f t="shared" ca="1" si="5"/>
        <v>0</v>
      </c>
      <c r="H57" s="19">
        <f t="shared" ca="1" si="8"/>
        <v>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</row>
    <row r="58" spans="1:161" ht="12.75" customHeight="1">
      <c r="A58" s="57" t="s">
        <v>249</v>
      </c>
      <c r="B58" s="17">
        <v>2005</v>
      </c>
      <c r="C58" s="58" t="s">
        <v>247</v>
      </c>
      <c r="D58" s="18">
        <f t="shared" ca="1" si="5"/>
        <v>0</v>
      </c>
      <c r="E58" s="18">
        <f t="shared" ca="1" si="5"/>
        <v>0</v>
      </c>
      <c r="F58" s="18">
        <f t="shared" ca="1" si="5"/>
        <v>0</v>
      </c>
      <c r="G58" s="18">
        <f t="shared" ca="1" si="5"/>
        <v>0</v>
      </c>
      <c r="H58" s="19">
        <f t="shared" ca="1" si="8"/>
        <v>0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</row>
    <row r="59" spans="1:161" ht="12.75" customHeight="1">
      <c r="A59" s="57" t="s">
        <v>251</v>
      </c>
      <c r="B59" s="17">
        <v>2006</v>
      </c>
      <c r="C59" s="58" t="s">
        <v>252</v>
      </c>
      <c r="D59" s="18">
        <f t="shared" ref="D59:G76" ca="1" si="9">IFERROR(IF($C$2="Yurtiçi",INDIRECT("'"&amp;$B$2&amp;"'!"&amp;ADDRESS(MATCH($B59,INDIRECT("'"&amp;$B$2&amp;"'!$B$1:$B$1095"),0),MATCH(D$5,INDIRECT("'"&amp;$B$2&amp;"'!5:5"),0))),IF($C$2="Yurtdışı",INDIRECT("'"&amp;$B$2&amp;"'!"&amp;ADDRESS(MATCH($B59,INDIRECT("'"&amp;$B$2&amp;"'!$B$1:$B$1095"),0),MATCH(D$5,INDIRECT("'"&amp;$B$2&amp;"'!5:5"),0)+1)),INDIRECT("'"&amp;$B$2&amp;"'!"&amp;ADDRESS(MATCH($B59,INDIRECT("'"&amp;$B$2&amp;"'!$B$1:$B$1095"),0),MATCH(D$5,INDIRECT("'"&amp;$B$2&amp;"'!5:5"),0)))+INDIRECT("'"&amp;$B$2&amp;"'!"&amp;ADDRESS(MATCH($B59,INDIRECT("'"&amp;$B$2&amp;"'!$B$1:$B$1095"),0),MATCH(D$5,INDIRECT("'"&amp;$B$2&amp;"'!5:5"),0)+1)))),0)</f>
        <v>0</v>
      </c>
      <c r="E59" s="18">
        <f t="shared" ca="1" si="9"/>
        <v>0</v>
      </c>
      <c r="F59" s="18">
        <f t="shared" ca="1" si="9"/>
        <v>0</v>
      </c>
      <c r="G59" s="18">
        <f t="shared" ca="1" si="9"/>
        <v>0</v>
      </c>
      <c r="H59" s="19">
        <f t="shared" ca="1" si="8"/>
        <v>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</row>
    <row r="60" spans="1:161" ht="12.75" customHeight="1">
      <c r="A60" s="57" t="s">
        <v>254</v>
      </c>
      <c r="B60" s="17">
        <v>2007</v>
      </c>
      <c r="C60" s="58" t="s">
        <v>247</v>
      </c>
      <c r="D60" s="18">
        <f t="shared" ca="1" si="9"/>
        <v>0</v>
      </c>
      <c r="E60" s="18">
        <f t="shared" ca="1" si="9"/>
        <v>0</v>
      </c>
      <c r="F60" s="18">
        <f t="shared" ca="1" si="9"/>
        <v>0</v>
      </c>
      <c r="G60" s="18">
        <f t="shared" ca="1" si="9"/>
        <v>0</v>
      </c>
      <c r="H60" s="19">
        <f t="shared" ca="1" si="8"/>
        <v>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</row>
    <row r="61" spans="1:161" ht="12.75" customHeight="1">
      <c r="A61" s="57" t="s">
        <v>256</v>
      </c>
      <c r="B61" s="17">
        <v>2008</v>
      </c>
      <c r="C61" s="58" t="s">
        <v>247</v>
      </c>
      <c r="D61" s="18">
        <f t="shared" ca="1" si="9"/>
        <v>0</v>
      </c>
      <c r="E61" s="18">
        <f t="shared" ca="1" si="9"/>
        <v>0</v>
      </c>
      <c r="F61" s="18">
        <f t="shared" ca="1" si="9"/>
        <v>0</v>
      </c>
      <c r="G61" s="18">
        <f t="shared" ca="1" si="9"/>
        <v>0</v>
      </c>
      <c r="H61" s="19">
        <f t="shared" ca="1" si="8"/>
        <v>0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</row>
    <row r="62" spans="1:161" ht="12.75" customHeight="1">
      <c r="A62" s="57" t="s">
        <v>258</v>
      </c>
      <c r="B62" s="17">
        <v>3001</v>
      </c>
      <c r="C62" s="58" t="s">
        <v>252</v>
      </c>
      <c r="D62" s="18">
        <f t="shared" ca="1" si="9"/>
        <v>0</v>
      </c>
      <c r="E62" s="18">
        <f t="shared" ca="1" si="9"/>
        <v>0</v>
      </c>
      <c r="F62" s="18">
        <f t="shared" ca="1" si="9"/>
        <v>0</v>
      </c>
      <c r="G62" s="18">
        <f t="shared" ca="1" si="9"/>
        <v>0</v>
      </c>
      <c r="H62" s="19">
        <f t="shared" ref="H62:H76" ca="1" si="10">+SUM(D62:G62)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</row>
    <row r="63" spans="1:161" ht="12.75" customHeight="1">
      <c r="A63" s="57" t="s">
        <v>260</v>
      </c>
      <c r="B63" s="17">
        <v>3002</v>
      </c>
      <c r="C63" s="58" t="s">
        <v>252</v>
      </c>
      <c r="D63" s="18">
        <f t="shared" ca="1" si="9"/>
        <v>0</v>
      </c>
      <c r="E63" s="18">
        <f t="shared" ca="1" si="9"/>
        <v>0</v>
      </c>
      <c r="F63" s="18">
        <f t="shared" ca="1" si="9"/>
        <v>0</v>
      </c>
      <c r="G63" s="18">
        <f t="shared" ca="1" si="9"/>
        <v>0</v>
      </c>
      <c r="H63" s="19">
        <f t="shared" ca="1" si="10"/>
        <v>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</row>
    <row r="64" spans="1:161" ht="12.75" customHeight="1">
      <c r="A64" s="57" t="s">
        <v>262</v>
      </c>
      <c r="B64" s="17">
        <v>3003</v>
      </c>
      <c r="C64" s="58" t="s">
        <v>252</v>
      </c>
      <c r="D64" s="18">
        <f t="shared" ca="1" si="9"/>
        <v>0</v>
      </c>
      <c r="E64" s="18">
        <f t="shared" ca="1" si="9"/>
        <v>0</v>
      </c>
      <c r="F64" s="18">
        <f t="shared" ca="1" si="9"/>
        <v>0</v>
      </c>
      <c r="G64" s="18">
        <f t="shared" ca="1" si="9"/>
        <v>0</v>
      </c>
      <c r="H64" s="19">
        <f t="shared" ca="1" si="10"/>
        <v>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9"/>
        <v>0</v>
      </c>
      <c r="E65" s="18">
        <f t="shared" ca="1" si="9"/>
        <v>0</v>
      </c>
      <c r="F65" s="18">
        <f t="shared" ca="1" si="9"/>
        <v>0</v>
      </c>
      <c r="G65" s="18">
        <f t="shared" ca="1" si="9"/>
        <v>0</v>
      </c>
      <c r="H65" s="19">
        <f t="shared" ca="1" si="10"/>
        <v>0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9"/>
        <v>0</v>
      </c>
      <c r="E66" s="18">
        <f t="shared" ca="1" si="9"/>
        <v>0</v>
      </c>
      <c r="F66" s="18">
        <f t="shared" ca="1" si="9"/>
        <v>0</v>
      </c>
      <c r="G66" s="18">
        <f t="shared" ca="1" si="9"/>
        <v>0</v>
      </c>
      <c r="H66" s="19">
        <f t="shared" ca="1" si="10"/>
        <v>0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9"/>
        <v>0</v>
      </c>
      <c r="E67" s="18">
        <f t="shared" ca="1" si="9"/>
        <v>0</v>
      </c>
      <c r="F67" s="18">
        <f t="shared" ca="1" si="9"/>
        <v>0</v>
      </c>
      <c r="G67" s="18">
        <f t="shared" ca="1" si="9"/>
        <v>0</v>
      </c>
      <c r="H67" s="19">
        <f t="shared" ca="1" si="10"/>
        <v>0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9"/>
        <v>0</v>
      </c>
      <c r="E68" s="18">
        <f t="shared" ca="1" si="9"/>
        <v>0</v>
      </c>
      <c r="F68" s="18">
        <f t="shared" ca="1" si="9"/>
        <v>0</v>
      </c>
      <c r="G68" s="18">
        <f t="shared" ca="1" si="9"/>
        <v>0</v>
      </c>
      <c r="H68" s="19">
        <f t="shared" ca="1" si="10"/>
        <v>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9"/>
        <v>0</v>
      </c>
      <c r="E69" s="18">
        <f t="shared" ca="1" si="9"/>
        <v>0</v>
      </c>
      <c r="F69" s="18">
        <f t="shared" ca="1" si="9"/>
        <v>0</v>
      </c>
      <c r="G69" s="18">
        <f t="shared" ca="1" si="9"/>
        <v>0</v>
      </c>
      <c r="H69" s="19">
        <f t="shared" ca="1" si="10"/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9"/>
        <v>0</v>
      </c>
      <c r="E70" s="18">
        <f t="shared" ca="1" si="9"/>
        <v>0</v>
      </c>
      <c r="F70" s="18">
        <f t="shared" ca="1" si="9"/>
        <v>0</v>
      </c>
      <c r="G70" s="18">
        <f t="shared" ca="1" si="9"/>
        <v>0</v>
      </c>
      <c r="H70" s="19">
        <f t="shared" ca="1" si="10"/>
        <v>0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ca="1" si="9"/>
        <v>0</v>
      </c>
      <c r="E71" s="18">
        <f t="shared" ca="1" si="9"/>
        <v>0</v>
      </c>
      <c r="F71" s="18">
        <f t="shared" ca="1" si="9"/>
        <v>0</v>
      </c>
      <c r="G71" s="18">
        <f t="shared" ca="1" si="9"/>
        <v>0</v>
      </c>
      <c r="H71" s="19">
        <f t="shared" ca="1" si="10"/>
        <v>0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9"/>
        <v>0</v>
      </c>
      <c r="E72" s="18">
        <f t="shared" ca="1" si="9"/>
        <v>0</v>
      </c>
      <c r="F72" s="18">
        <f t="shared" ca="1" si="9"/>
        <v>0</v>
      </c>
      <c r="G72" s="18">
        <f t="shared" ca="1" si="9"/>
        <v>0</v>
      </c>
      <c r="H72" s="19">
        <f t="shared" ca="1" si="10"/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9"/>
        <v>0</v>
      </c>
      <c r="E73" s="18">
        <f t="shared" ca="1" si="9"/>
        <v>0</v>
      </c>
      <c r="F73" s="18">
        <f t="shared" ca="1" si="9"/>
        <v>0</v>
      </c>
      <c r="G73" s="18">
        <f t="shared" ca="1" si="9"/>
        <v>0</v>
      </c>
      <c r="H73" s="19">
        <f t="shared" ca="1" si="10"/>
        <v>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9"/>
        <v>0</v>
      </c>
      <c r="E74" s="18">
        <f t="shared" ca="1" si="9"/>
        <v>0</v>
      </c>
      <c r="F74" s="18">
        <f t="shared" ca="1" si="9"/>
        <v>0</v>
      </c>
      <c r="G74" s="18">
        <f t="shared" ca="1" si="9"/>
        <v>0</v>
      </c>
      <c r="H74" s="19">
        <f t="shared" ca="1" si="10"/>
        <v>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9"/>
        <v>0</v>
      </c>
      <c r="E75" s="18">
        <f t="shared" ca="1" si="9"/>
        <v>0</v>
      </c>
      <c r="F75" s="18">
        <f t="shared" ca="1" si="9"/>
        <v>0</v>
      </c>
      <c r="G75" s="18">
        <f t="shared" ca="1" si="9"/>
        <v>0</v>
      </c>
      <c r="H75" s="19">
        <f t="shared" ca="1" si="10"/>
        <v>0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9"/>
        <v>0</v>
      </c>
      <c r="E76" s="18">
        <f t="shared" ca="1" si="9"/>
        <v>0</v>
      </c>
      <c r="F76" s="18">
        <f t="shared" ca="1" si="9"/>
        <v>0</v>
      </c>
      <c r="G76" s="18">
        <f t="shared" ca="1" si="9"/>
        <v>0</v>
      </c>
      <c r="H76" s="19">
        <f t="shared" ca="1" si="10"/>
        <v>0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ca="1">SUMIF($C$7:$C$76,"HD",D$7:D$76)</f>
        <v>58737893.380000003</v>
      </c>
      <c r="E77" s="49">
        <f ca="1">SUMIF($C$7:$C$76,"HD",E$7:E$76)</f>
        <v>19454133.233022004</v>
      </c>
      <c r="F77" s="49">
        <f ca="1">SUMIF($C$7:$C$76,"HD",F$7:F$76)</f>
        <v>505196.53</v>
      </c>
      <c r="G77" s="49">
        <f ca="1">SUMIF($C$7:$C$76,"HD",G$7:G$76)</f>
        <v>50580697.342699639</v>
      </c>
      <c r="H77" s="49">
        <f ca="1">SUMIF($C$7:$C$76,"HD",H$7:H$76)</f>
        <v>129277920.48572166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49">
        <f ca="1">SUMIF($C$7:$C$76,"H",G$7:G$76)+SUMIF($C$7:$C$76,"E",G$7:G$76)</f>
        <v>0</v>
      </c>
      <c r="H78" s="49">
        <f ca="1">SUMIF($C$7:$C$76,"H",H$7:H$76)+SUMIF($C$7:$C$76,"E",H$7:H$76)</f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ca="1">D77+D78</f>
        <v>58737893.380000003</v>
      </c>
      <c r="E79" s="49">
        <f ca="1">E77+E78</f>
        <v>19454133.233022004</v>
      </c>
      <c r="F79" s="49">
        <f ca="1">F77+F78</f>
        <v>505196.53</v>
      </c>
      <c r="G79" s="49">
        <f ca="1">G77+G78</f>
        <v>50580697.342699639</v>
      </c>
      <c r="H79" s="49">
        <f ca="1">H77+H78</f>
        <v>129277920.48572166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C2" xr:uid="{5DCF0FAB-4FDB-49EE-BFAF-8424E19F5DB5}">
      <formula1>"Toplam,Yurtiçi,Yurtdışı"</formula1>
    </dataValidation>
    <dataValidation type="list" allowBlank="1" showInputMessage="1" showErrorMessage="1" sqref="B2" xr:uid="{968ADDE5-A593-4629-A88A-9B7841C80468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8A26-496A-4885-B916-2CFB1A2E6ED0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353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702</v>
      </c>
      <c r="E5" s="78">
        <v>748</v>
      </c>
      <c r="F5" s="78">
        <v>749</v>
      </c>
      <c r="G5" s="78">
        <v>752</v>
      </c>
      <c r="H5" s="78">
        <v>753</v>
      </c>
      <c r="I5" s="78">
        <v>754</v>
      </c>
      <c r="J5" s="78">
        <v>757</v>
      </c>
      <c r="K5" s="78">
        <v>758</v>
      </c>
      <c r="L5" s="78">
        <v>759</v>
      </c>
      <c r="M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107</v>
      </c>
      <c r="E6" s="56" t="s">
        <v>108</v>
      </c>
      <c r="F6" s="56" t="s">
        <v>109</v>
      </c>
      <c r="G6" s="56" t="s">
        <v>110</v>
      </c>
      <c r="H6" s="56" t="s">
        <v>111</v>
      </c>
      <c r="I6" s="56" t="s">
        <v>112</v>
      </c>
      <c r="J6" s="56" t="s">
        <v>113</v>
      </c>
      <c r="K6" s="56" t="s">
        <v>114</v>
      </c>
      <c r="L6" s="56" t="s">
        <v>115</v>
      </c>
      <c r="M6" s="79" t="s">
        <v>354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L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3591304.5700000003</v>
      </c>
      <c r="E7" s="18">
        <f t="shared" ca="1" si="0"/>
        <v>0</v>
      </c>
      <c r="F7" s="18">
        <f t="shared" ca="1" si="0"/>
        <v>0</v>
      </c>
      <c r="G7" s="18">
        <f t="shared" ca="1" si="0"/>
        <v>0</v>
      </c>
      <c r="H7" s="18">
        <f t="shared" ca="1" si="0"/>
        <v>0</v>
      </c>
      <c r="I7" s="18">
        <f t="shared" ca="1" si="0"/>
        <v>0</v>
      </c>
      <c r="J7" s="18">
        <f t="shared" ca="1" si="0"/>
        <v>0</v>
      </c>
      <c r="K7" s="18">
        <f t="shared" ca="1" si="0"/>
        <v>0</v>
      </c>
      <c r="L7" s="18">
        <f t="shared" ca="1" si="0"/>
        <v>0</v>
      </c>
      <c r="M7" s="19">
        <f t="shared" ref="M7:M41" ca="1" si="1">+SUM(D7:L7)</f>
        <v>3591304.5700000003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185431477.06999999</v>
      </c>
      <c r="E8" s="18">
        <f t="shared" ca="1" si="0"/>
        <v>48729808.329999998</v>
      </c>
      <c r="F8" s="18">
        <f t="shared" ca="1" si="0"/>
        <v>0</v>
      </c>
      <c r="G8" s="18">
        <f t="shared" ca="1" si="0"/>
        <v>0</v>
      </c>
      <c r="H8" s="18">
        <f t="shared" ca="1" si="0"/>
        <v>0</v>
      </c>
      <c r="I8" s="18">
        <f t="shared" ca="1" si="0"/>
        <v>0</v>
      </c>
      <c r="J8" s="18">
        <f t="shared" ca="1" si="0"/>
        <v>0</v>
      </c>
      <c r="K8" s="18">
        <f t="shared" ca="1" si="0"/>
        <v>0</v>
      </c>
      <c r="L8" s="18">
        <f t="shared" ca="1" si="0"/>
        <v>13640744.15</v>
      </c>
      <c r="M8" s="19">
        <f t="shared" ca="1" si="1"/>
        <v>247802029.54999998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168948467.08999997</v>
      </c>
      <c r="E9" s="18">
        <f t="shared" ca="1" si="0"/>
        <v>0</v>
      </c>
      <c r="F9" s="18">
        <f t="shared" ca="1" si="0"/>
        <v>0</v>
      </c>
      <c r="G9" s="18">
        <f t="shared" ca="1" si="0"/>
        <v>0</v>
      </c>
      <c r="H9" s="18">
        <f t="shared" ca="1" si="0"/>
        <v>0</v>
      </c>
      <c r="I9" s="18">
        <f t="shared" ca="1" si="0"/>
        <v>0</v>
      </c>
      <c r="J9" s="18">
        <f t="shared" ca="1" si="0"/>
        <v>0</v>
      </c>
      <c r="K9" s="18">
        <f t="shared" ca="1" si="0"/>
        <v>0</v>
      </c>
      <c r="L9" s="18">
        <f t="shared" ca="1" si="0"/>
        <v>4523368.08</v>
      </c>
      <c r="M9" s="19">
        <f t="shared" ca="1" si="1"/>
        <v>173471835.16999999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55850298.509999998</v>
      </c>
      <c r="E10" s="18">
        <f t="shared" ca="1" si="0"/>
        <v>0</v>
      </c>
      <c r="F10" s="18">
        <f t="shared" ca="1" si="0"/>
        <v>0</v>
      </c>
      <c r="G10" s="18">
        <f t="shared" ca="1" si="0"/>
        <v>0</v>
      </c>
      <c r="H10" s="18">
        <f t="shared" ca="1" si="0"/>
        <v>0</v>
      </c>
      <c r="I10" s="18">
        <f t="shared" ca="1" si="0"/>
        <v>0</v>
      </c>
      <c r="J10" s="18">
        <f t="shared" ca="1" si="0"/>
        <v>0</v>
      </c>
      <c r="K10" s="18">
        <f t="shared" ca="1" si="0"/>
        <v>0</v>
      </c>
      <c r="L10" s="18">
        <f t="shared" ca="1" si="0"/>
        <v>5133604.0799999703</v>
      </c>
      <c r="M10" s="19">
        <f t="shared" ca="1" si="1"/>
        <v>60983902.589999966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8">
        <f t="shared" ca="1" si="0"/>
        <v>0</v>
      </c>
      <c r="H11" s="18">
        <f t="shared" ca="1" si="0"/>
        <v>0</v>
      </c>
      <c r="I11" s="18">
        <f t="shared" ca="1" si="0"/>
        <v>0</v>
      </c>
      <c r="J11" s="18">
        <f t="shared" ca="1" si="0"/>
        <v>0</v>
      </c>
      <c r="K11" s="18">
        <f t="shared" ca="1" si="0"/>
        <v>15405.7461</v>
      </c>
      <c r="L11" s="18">
        <f t="shared" ca="1" si="0"/>
        <v>0</v>
      </c>
      <c r="M11" s="19">
        <f t="shared" ca="1" si="1"/>
        <v>15405.7461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8">
        <f t="shared" ca="1" si="0"/>
        <v>0</v>
      </c>
      <c r="L12" s="18">
        <f t="shared" ca="1" si="0"/>
        <v>0</v>
      </c>
      <c r="M12" s="19">
        <f t="shared" ca="1" si="1"/>
        <v>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19398529</v>
      </c>
      <c r="E13" s="18">
        <f t="shared" ca="1" si="0"/>
        <v>0</v>
      </c>
      <c r="F13" s="18">
        <f t="shared" ca="1" si="0"/>
        <v>0</v>
      </c>
      <c r="G13" s="18">
        <f t="shared" ca="1" si="0"/>
        <v>0</v>
      </c>
      <c r="H13" s="18">
        <f t="shared" ca="1" si="0"/>
        <v>0</v>
      </c>
      <c r="I13" s="18">
        <f t="shared" ca="1" si="0"/>
        <v>0</v>
      </c>
      <c r="J13" s="18">
        <f t="shared" ca="1" si="0"/>
        <v>0</v>
      </c>
      <c r="K13" s="18">
        <f t="shared" ca="1" si="0"/>
        <v>0</v>
      </c>
      <c r="L13" s="18">
        <f t="shared" ca="1" si="0"/>
        <v>0</v>
      </c>
      <c r="M13" s="19">
        <f t="shared" ca="1" si="1"/>
        <v>19398529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161329108.55000001</v>
      </c>
      <c r="E14" s="18">
        <f t="shared" ca="1" si="0"/>
        <v>0</v>
      </c>
      <c r="F14" s="18">
        <f t="shared" ca="1" si="0"/>
        <v>0</v>
      </c>
      <c r="G14" s="18">
        <f t="shared" ca="1" si="0"/>
        <v>0</v>
      </c>
      <c r="H14" s="18">
        <f t="shared" ca="1" si="0"/>
        <v>0</v>
      </c>
      <c r="I14" s="18">
        <f t="shared" ca="1" si="0"/>
        <v>0</v>
      </c>
      <c r="J14" s="18">
        <f t="shared" ca="1" si="0"/>
        <v>0</v>
      </c>
      <c r="K14" s="18">
        <f t="shared" ca="1" si="0"/>
        <v>-106.85</v>
      </c>
      <c r="L14" s="18">
        <f t="shared" ca="1" si="0"/>
        <v>657552.02</v>
      </c>
      <c r="M14" s="19">
        <f t="shared" ca="1" si="1"/>
        <v>161986553.72000003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8">
        <f t="shared" ca="1" si="0"/>
        <v>254144.16194045186</v>
      </c>
      <c r="L15" s="18">
        <f t="shared" ca="1" si="0"/>
        <v>7013832.3239207463</v>
      </c>
      <c r="M15" s="19">
        <f t="shared" ca="1" si="1"/>
        <v>7267976.485861198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8">
        <f t="shared" ca="1" si="0"/>
        <v>0</v>
      </c>
      <c r="L16" s="18">
        <f t="shared" ca="1" si="0"/>
        <v>0</v>
      </c>
      <c r="M16" s="19">
        <f t="shared" ca="1" si="1"/>
        <v>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10163720</v>
      </c>
      <c r="E17" s="18">
        <f t="shared" ca="1" si="0"/>
        <v>0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0</v>
      </c>
      <c r="J17" s="18">
        <f t="shared" ca="1" si="0"/>
        <v>0</v>
      </c>
      <c r="K17" s="18">
        <f t="shared" ca="1" si="0"/>
        <v>0</v>
      </c>
      <c r="L17" s="18">
        <f t="shared" ca="1" si="0"/>
        <v>0</v>
      </c>
      <c r="M17" s="19">
        <f t="shared" ca="1" si="1"/>
        <v>10163720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16495135.01</v>
      </c>
      <c r="E18" s="18">
        <f t="shared" ca="1" si="0"/>
        <v>0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0</v>
      </c>
      <c r="J18" s="18">
        <f t="shared" ca="1" si="0"/>
        <v>0</v>
      </c>
      <c r="K18" s="18">
        <f t="shared" ca="1" si="0"/>
        <v>0</v>
      </c>
      <c r="L18" s="18">
        <f t="shared" ca="1" si="0"/>
        <v>0</v>
      </c>
      <c r="M18" s="19">
        <f t="shared" ca="1" si="1"/>
        <v>16495135.01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8">
        <f t="shared" ca="1" si="0"/>
        <v>0</v>
      </c>
      <c r="L19" s="18">
        <f t="shared" ca="1" si="0"/>
        <v>0</v>
      </c>
      <c r="M19" s="19">
        <f t="shared" ca="1" si="1"/>
        <v>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11740301.119999999</v>
      </c>
      <c r="E20" s="18">
        <f t="shared" ca="1" si="0"/>
        <v>0</v>
      </c>
      <c r="F20" s="18">
        <f t="shared" ca="1" si="0"/>
        <v>0</v>
      </c>
      <c r="G20" s="18">
        <f t="shared" ca="1" si="0"/>
        <v>0</v>
      </c>
      <c r="H20" s="18">
        <f t="shared" ca="1" si="0"/>
        <v>0</v>
      </c>
      <c r="I20" s="18">
        <f t="shared" ca="1" si="0"/>
        <v>0</v>
      </c>
      <c r="J20" s="18">
        <f t="shared" ca="1" si="0"/>
        <v>0</v>
      </c>
      <c r="K20" s="18">
        <f t="shared" ca="1" si="0"/>
        <v>0</v>
      </c>
      <c r="L20" s="18">
        <f t="shared" ca="1" si="0"/>
        <v>341191.31</v>
      </c>
      <c r="M20" s="19">
        <f t="shared" ca="1" si="1"/>
        <v>12081492.43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8">
        <f t="shared" ca="1" si="0"/>
        <v>0</v>
      </c>
      <c r="H21" s="18">
        <f t="shared" ca="1" si="0"/>
        <v>0</v>
      </c>
      <c r="I21" s="18">
        <f t="shared" ca="1" si="0"/>
        <v>0</v>
      </c>
      <c r="J21" s="18">
        <f t="shared" ca="1" si="0"/>
        <v>0</v>
      </c>
      <c r="K21" s="18">
        <f t="shared" ca="1" si="0"/>
        <v>0</v>
      </c>
      <c r="L21" s="18">
        <f t="shared" ca="1" si="0"/>
        <v>0</v>
      </c>
      <c r="M21" s="19">
        <f t="shared" ca="1" si="1"/>
        <v>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27549333.600000001</v>
      </c>
      <c r="E22" s="18">
        <f t="shared" ca="1" si="0"/>
        <v>0</v>
      </c>
      <c r="F22" s="18">
        <f t="shared" ca="1" si="0"/>
        <v>1073503.42</v>
      </c>
      <c r="G22" s="18">
        <f t="shared" ca="1" si="0"/>
        <v>0</v>
      </c>
      <c r="H22" s="18">
        <f t="shared" ca="1" si="0"/>
        <v>0</v>
      </c>
      <c r="I22" s="18">
        <f t="shared" ca="1" si="0"/>
        <v>804395.90999999992</v>
      </c>
      <c r="J22" s="18">
        <f t="shared" ca="1" si="0"/>
        <v>0</v>
      </c>
      <c r="K22" s="18">
        <f t="shared" ca="1" si="0"/>
        <v>5023790.1500000004</v>
      </c>
      <c r="L22" s="18">
        <f t="shared" ca="1" si="0"/>
        <v>0</v>
      </c>
      <c r="M22" s="19">
        <f t="shared" ca="1" si="1"/>
        <v>34451023.080000006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L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0</v>
      </c>
      <c r="F23" s="18">
        <f t="shared" ca="1" si="2"/>
        <v>0</v>
      </c>
      <c r="G23" s="18">
        <f t="shared" ca="1" si="2"/>
        <v>0</v>
      </c>
      <c r="H23" s="18">
        <f t="shared" ca="1" si="2"/>
        <v>0</v>
      </c>
      <c r="I23" s="18">
        <f t="shared" ca="1" si="2"/>
        <v>0</v>
      </c>
      <c r="J23" s="18">
        <f t="shared" ca="1" si="2"/>
        <v>0</v>
      </c>
      <c r="K23" s="18">
        <f t="shared" ca="1" si="2"/>
        <v>0</v>
      </c>
      <c r="L23" s="18">
        <f t="shared" ca="1" si="2"/>
        <v>0</v>
      </c>
      <c r="M23" s="19">
        <f t="shared" ca="1" si="1"/>
        <v>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1809190.8000000003</v>
      </c>
      <c r="E24" s="18">
        <f t="shared" ca="1" si="2"/>
        <v>0</v>
      </c>
      <c r="F24" s="18">
        <f t="shared" ca="1" si="2"/>
        <v>0</v>
      </c>
      <c r="G24" s="18">
        <f t="shared" ca="1" si="2"/>
        <v>0</v>
      </c>
      <c r="H24" s="18">
        <f t="shared" ca="1" si="2"/>
        <v>0</v>
      </c>
      <c r="I24" s="18">
        <f t="shared" ca="1" si="2"/>
        <v>0</v>
      </c>
      <c r="J24" s="18">
        <f t="shared" ca="1" si="2"/>
        <v>0</v>
      </c>
      <c r="K24" s="18">
        <f t="shared" ca="1" si="2"/>
        <v>0</v>
      </c>
      <c r="L24" s="18">
        <f t="shared" ca="1" si="2"/>
        <v>0</v>
      </c>
      <c r="M24" s="19">
        <f t="shared" ca="1" si="1"/>
        <v>1809190.8000000003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251371.57</v>
      </c>
      <c r="E25" s="18">
        <f t="shared" ca="1" si="2"/>
        <v>0</v>
      </c>
      <c r="F25" s="18">
        <f t="shared" ca="1" si="2"/>
        <v>0</v>
      </c>
      <c r="G25" s="18">
        <f t="shared" ca="1" si="2"/>
        <v>0</v>
      </c>
      <c r="H25" s="18">
        <f t="shared" ca="1" si="2"/>
        <v>0</v>
      </c>
      <c r="I25" s="18">
        <f t="shared" ca="1" si="2"/>
        <v>0</v>
      </c>
      <c r="J25" s="18">
        <f t="shared" ca="1" si="2"/>
        <v>0</v>
      </c>
      <c r="K25" s="18">
        <f t="shared" ca="1" si="2"/>
        <v>0</v>
      </c>
      <c r="L25" s="18">
        <f t="shared" ca="1" si="2"/>
        <v>124226.2</v>
      </c>
      <c r="M25" s="19">
        <f t="shared" ca="1" si="1"/>
        <v>375597.77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5942849.2300000004</v>
      </c>
      <c r="E26" s="18">
        <f t="shared" ca="1" si="2"/>
        <v>0</v>
      </c>
      <c r="F26" s="18">
        <f t="shared" ca="1" si="2"/>
        <v>0</v>
      </c>
      <c r="G26" s="18">
        <f t="shared" ca="1" si="2"/>
        <v>0</v>
      </c>
      <c r="H26" s="18">
        <f t="shared" ca="1" si="2"/>
        <v>0</v>
      </c>
      <c r="I26" s="18">
        <f t="shared" ca="1" si="2"/>
        <v>0</v>
      </c>
      <c r="J26" s="18">
        <f t="shared" ca="1" si="2"/>
        <v>0</v>
      </c>
      <c r="K26" s="18">
        <f t="shared" ca="1" si="2"/>
        <v>0</v>
      </c>
      <c r="L26" s="18">
        <f t="shared" ca="1" si="2"/>
        <v>0</v>
      </c>
      <c r="M26" s="19">
        <f t="shared" ca="1" si="1"/>
        <v>5942849.2300000004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4200698.03</v>
      </c>
      <c r="E27" s="18">
        <f t="shared" ca="1" si="2"/>
        <v>0</v>
      </c>
      <c r="F27" s="18">
        <f t="shared" ca="1" si="2"/>
        <v>0</v>
      </c>
      <c r="G27" s="18">
        <f t="shared" ca="1" si="2"/>
        <v>0</v>
      </c>
      <c r="H27" s="18">
        <f t="shared" ca="1" si="2"/>
        <v>0</v>
      </c>
      <c r="I27" s="18">
        <f t="shared" ca="1" si="2"/>
        <v>0</v>
      </c>
      <c r="J27" s="18">
        <f t="shared" ca="1" si="2"/>
        <v>0</v>
      </c>
      <c r="K27" s="18">
        <f t="shared" ca="1" si="2"/>
        <v>0</v>
      </c>
      <c r="L27" s="18">
        <f t="shared" ca="1" si="2"/>
        <v>0</v>
      </c>
      <c r="M27" s="19">
        <f t="shared" ca="1" si="1"/>
        <v>4200698.03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7191.43</v>
      </c>
      <c r="F28" s="18">
        <f t="shared" ca="1" si="2"/>
        <v>0</v>
      </c>
      <c r="G28" s="18">
        <f t="shared" ca="1" si="2"/>
        <v>0</v>
      </c>
      <c r="H28" s="18">
        <f t="shared" ca="1" si="2"/>
        <v>0</v>
      </c>
      <c r="I28" s="18">
        <f t="shared" ca="1" si="2"/>
        <v>0</v>
      </c>
      <c r="J28" s="18">
        <f t="shared" ca="1" si="2"/>
        <v>0</v>
      </c>
      <c r="K28" s="18">
        <f t="shared" ca="1" si="2"/>
        <v>0</v>
      </c>
      <c r="L28" s="18">
        <f t="shared" ca="1" si="2"/>
        <v>0</v>
      </c>
      <c r="M28" s="19">
        <f t="shared" ca="1" si="1"/>
        <v>7191.43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122842334.78839999</v>
      </c>
      <c r="E29" s="18">
        <f t="shared" ca="1" si="2"/>
        <v>0</v>
      </c>
      <c r="F29" s="18">
        <f t="shared" ca="1" si="2"/>
        <v>0</v>
      </c>
      <c r="G29" s="18">
        <f t="shared" ca="1" si="2"/>
        <v>0</v>
      </c>
      <c r="H29" s="18">
        <f t="shared" ca="1" si="2"/>
        <v>0</v>
      </c>
      <c r="I29" s="18">
        <f t="shared" ca="1" si="2"/>
        <v>0</v>
      </c>
      <c r="J29" s="18">
        <f t="shared" ca="1" si="2"/>
        <v>0</v>
      </c>
      <c r="K29" s="18">
        <f t="shared" ca="1" si="2"/>
        <v>0</v>
      </c>
      <c r="L29" s="18">
        <f t="shared" ca="1" si="2"/>
        <v>0</v>
      </c>
      <c r="M29" s="19">
        <f t="shared" ca="1" si="1"/>
        <v>122842334.78839999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543789.37</v>
      </c>
      <c r="E30" s="18">
        <f t="shared" ca="1" si="2"/>
        <v>0</v>
      </c>
      <c r="F30" s="18">
        <f t="shared" ca="1" si="2"/>
        <v>0</v>
      </c>
      <c r="G30" s="18">
        <f t="shared" ca="1" si="2"/>
        <v>0</v>
      </c>
      <c r="H30" s="18">
        <f t="shared" ca="1" si="2"/>
        <v>0</v>
      </c>
      <c r="I30" s="18">
        <f t="shared" ca="1" si="2"/>
        <v>0</v>
      </c>
      <c r="J30" s="18">
        <f t="shared" ca="1" si="2"/>
        <v>0</v>
      </c>
      <c r="K30" s="18">
        <f t="shared" ca="1" si="2"/>
        <v>0</v>
      </c>
      <c r="L30" s="18">
        <f t="shared" ca="1" si="2"/>
        <v>0</v>
      </c>
      <c r="M30" s="19">
        <f t="shared" ca="1" si="1"/>
        <v>543789.37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17952419.700231001</v>
      </c>
      <c r="E31" s="18">
        <f t="shared" ca="1" si="2"/>
        <v>0</v>
      </c>
      <c r="F31" s="18">
        <f t="shared" ca="1" si="2"/>
        <v>0</v>
      </c>
      <c r="G31" s="18">
        <f t="shared" ca="1" si="2"/>
        <v>0</v>
      </c>
      <c r="H31" s="18">
        <f t="shared" ca="1" si="2"/>
        <v>0</v>
      </c>
      <c r="I31" s="18">
        <f t="shared" ca="1" si="2"/>
        <v>0</v>
      </c>
      <c r="J31" s="18">
        <f t="shared" ca="1" si="2"/>
        <v>0</v>
      </c>
      <c r="K31" s="18">
        <f t="shared" ca="1" si="2"/>
        <v>467885.17</v>
      </c>
      <c r="L31" s="18">
        <f t="shared" ca="1" si="2"/>
        <v>0</v>
      </c>
      <c r="M31" s="19">
        <f t="shared" ca="1" si="1"/>
        <v>18420304.870231003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87545.259999999966</v>
      </c>
      <c r="E32" s="18">
        <f t="shared" ca="1" si="2"/>
        <v>0</v>
      </c>
      <c r="F32" s="18">
        <f t="shared" ca="1" si="2"/>
        <v>0</v>
      </c>
      <c r="G32" s="18">
        <f t="shared" ca="1" si="2"/>
        <v>0</v>
      </c>
      <c r="H32" s="18">
        <f t="shared" ca="1" si="2"/>
        <v>0</v>
      </c>
      <c r="I32" s="18">
        <f t="shared" ca="1" si="2"/>
        <v>0</v>
      </c>
      <c r="J32" s="18">
        <f t="shared" ca="1" si="2"/>
        <v>0</v>
      </c>
      <c r="K32" s="18">
        <f t="shared" ca="1" si="2"/>
        <v>0</v>
      </c>
      <c r="L32" s="18">
        <f t="shared" ca="1" si="2"/>
        <v>0</v>
      </c>
      <c r="M32" s="19">
        <f t="shared" ca="1" si="1"/>
        <v>87545.259999999966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65.099999999999994</v>
      </c>
      <c r="E33" s="18">
        <f t="shared" ca="1" si="2"/>
        <v>0</v>
      </c>
      <c r="F33" s="18">
        <f t="shared" ca="1" si="2"/>
        <v>0</v>
      </c>
      <c r="G33" s="18">
        <f t="shared" ca="1" si="2"/>
        <v>0</v>
      </c>
      <c r="H33" s="18">
        <f t="shared" ca="1" si="2"/>
        <v>0</v>
      </c>
      <c r="I33" s="18">
        <f t="shared" ca="1" si="2"/>
        <v>0</v>
      </c>
      <c r="J33" s="18">
        <f t="shared" ca="1" si="2"/>
        <v>0</v>
      </c>
      <c r="K33" s="18">
        <f t="shared" ca="1" si="2"/>
        <v>0</v>
      </c>
      <c r="L33" s="18">
        <f t="shared" ca="1" si="2"/>
        <v>0</v>
      </c>
      <c r="M33" s="19">
        <f t="shared" ca="1" si="1"/>
        <v>65.099999999999994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85136910.699999988</v>
      </c>
      <c r="E34" s="18">
        <f t="shared" ca="1" si="2"/>
        <v>0</v>
      </c>
      <c r="F34" s="18">
        <f t="shared" ca="1" si="2"/>
        <v>0</v>
      </c>
      <c r="G34" s="18">
        <f t="shared" ca="1" si="2"/>
        <v>0</v>
      </c>
      <c r="H34" s="18">
        <f t="shared" ca="1" si="2"/>
        <v>0</v>
      </c>
      <c r="I34" s="18">
        <f t="shared" ca="1" si="2"/>
        <v>0</v>
      </c>
      <c r="J34" s="18">
        <f t="shared" ca="1" si="2"/>
        <v>0</v>
      </c>
      <c r="K34" s="18">
        <f t="shared" ca="1" si="2"/>
        <v>0</v>
      </c>
      <c r="L34" s="18">
        <f t="shared" ca="1" si="2"/>
        <v>0</v>
      </c>
      <c r="M34" s="19">
        <f t="shared" ca="1" si="1"/>
        <v>85136910.699999988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8">
        <f t="shared" ca="1" si="2"/>
        <v>0</v>
      </c>
      <c r="G35" s="18">
        <f t="shared" ca="1" si="2"/>
        <v>0</v>
      </c>
      <c r="H35" s="18">
        <f t="shared" ca="1" si="2"/>
        <v>0</v>
      </c>
      <c r="I35" s="18">
        <f t="shared" ca="1" si="2"/>
        <v>0</v>
      </c>
      <c r="J35" s="18">
        <f t="shared" ca="1" si="2"/>
        <v>0</v>
      </c>
      <c r="K35" s="18">
        <f t="shared" ca="1" si="2"/>
        <v>0</v>
      </c>
      <c r="L35" s="18">
        <f t="shared" ca="1" si="2"/>
        <v>0</v>
      </c>
      <c r="M35" s="19">
        <f t="shared" ca="1" si="1"/>
        <v>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8">
        <f t="shared" ca="1" si="2"/>
        <v>0</v>
      </c>
      <c r="I36" s="18">
        <f t="shared" ca="1" si="2"/>
        <v>0</v>
      </c>
      <c r="J36" s="18">
        <f t="shared" ca="1" si="2"/>
        <v>0</v>
      </c>
      <c r="K36" s="18">
        <f t="shared" ca="1" si="2"/>
        <v>0</v>
      </c>
      <c r="L36" s="18">
        <f t="shared" ca="1" si="2"/>
        <v>0</v>
      </c>
      <c r="M36" s="19">
        <f t="shared" ca="1" si="1"/>
        <v>0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2255834.7000000002</v>
      </c>
      <c r="E37" s="18">
        <f t="shared" ca="1" si="2"/>
        <v>0</v>
      </c>
      <c r="F37" s="18">
        <f t="shared" ca="1" si="2"/>
        <v>0</v>
      </c>
      <c r="G37" s="18">
        <f t="shared" ca="1" si="2"/>
        <v>0</v>
      </c>
      <c r="H37" s="18">
        <f t="shared" ca="1" si="2"/>
        <v>0</v>
      </c>
      <c r="I37" s="18">
        <f t="shared" ca="1" si="2"/>
        <v>0</v>
      </c>
      <c r="J37" s="18">
        <f t="shared" ca="1" si="2"/>
        <v>0</v>
      </c>
      <c r="K37" s="18">
        <f t="shared" ca="1" si="2"/>
        <v>0</v>
      </c>
      <c r="L37" s="18">
        <f t="shared" ca="1" si="2"/>
        <v>0</v>
      </c>
      <c r="M37" s="19">
        <f t="shared" ca="1" si="1"/>
        <v>2255834.7000000002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8">
        <f t="shared" ca="1" si="2"/>
        <v>0</v>
      </c>
      <c r="H38" s="18">
        <f t="shared" ca="1" si="2"/>
        <v>0</v>
      </c>
      <c r="I38" s="18">
        <f t="shared" ca="1" si="2"/>
        <v>0</v>
      </c>
      <c r="J38" s="18">
        <f t="shared" ca="1" si="2"/>
        <v>0</v>
      </c>
      <c r="K38" s="18">
        <f t="shared" ca="1" si="2"/>
        <v>0</v>
      </c>
      <c r="L38" s="18">
        <f t="shared" ca="1" si="2"/>
        <v>0</v>
      </c>
      <c r="M38" s="19">
        <f t="shared" ca="1" si="1"/>
        <v>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L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69321.919999999998</v>
      </c>
      <c r="E39" s="18">
        <f t="shared" ca="1" si="3"/>
        <v>0</v>
      </c>
      <c r="F39" s="18">
        <f t="shared" ca="1" si="3"/>
        <v>0</v>
      </c>
      <c r="G39" s="18">
        <f t="shared" ca="1" si="3"/>
        <v>0</v>
      </c>
      <c r="H39" s="18">
        <f t="shared" ca="1" si="3"/>
        <v>0</v>
      </c>
      <c r="I39" s="18">
        <f t="shared" ca="1" si="3"/>
        <v>0</v>
      </c>
      <c r="J39" s="18">
        <f t="shared" ca="1" si="3"/>
        <v>0</v>
      </c>
      <c r="K39" s="18">
        <f t="shared" ca="1" si="3"/>
        <v>0</v>
      </c>
      <c r="L39" s="18">
        <f t="shared" ca="1" si="3"/>
        <v>0</v>
      </c>
      <c r="M39" s="19">
        <f t="shared" ca="1" si="1"/>
        <v>69321.919999999998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3638.91</v>
      </c>
      <c r="E40" s="18">
        <f t="shared" ca="1" si="3"/>
        <v>0</v>
      </c>
      <c r="F40" s="18">
        <f t="shared" ca="1" si="3"/>
        <v>0</v>
      </c>
      <c r="G40" s="18">
        <f t="shared" ca="1" si="3"/>
        <v>0</v>
      </c>
      <c r="H40" s="18">
        <f t="shared" ca="1" si="3"/>
        <v>0</v>
      </c>
      <c r="I40" s="18">
        <f t="shared" ca="1" si="3"/>
        <v>0</v>
      </c>
      <c r="J40" s="18">
        <f t="shared" ca="1" si="3"/>
        <v>0</v>
      </c>
      <c r="K40" s="18">
        <f t="shared" ca="1" si="3"/>
        <v>0</v>
      </c>
      <c r="L40" s="18">
        <f t="shared" ca="1" si="3"/>
        <v>0</v>
      </c>
      <c r="M40" s="19">
        <f t="shared" ca="1" si="1"/>
        <v>3638.91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8">
        <f t="shared" ca="1" si="3"/>
        <v>0</v>
      </c>
      <c r="G41" s="18">
        <f t="shared" ca="1" si="3"/>
        <v>0</v>
      </c>
      <c r="H41" s="18">
        <f t="shared" ca="1" si="3"/>
        <v>0</v>
      </c>
      <c r="I41" s="18">
        <f t="shared" ca="1" si="3"/>
        <v>0</v>
      </c>
      <c r="J41" s="18">
        <f t="shared" ca="1" si="3"/>
        <v>0</v>
      </c>
      <c r="K41" s="18">
        <f t="shared" ca="1" si="3"/>
        <v>0</v>
      </c>
      <c r="L41" s="18">
        <f t="shared" ca="1" si="3"/>
        <v>0</v>
      </c>
      <c r="M41" s="19">
        <f t="shared" ca="1" si="1"/>
        <v>0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8">
        <f t="shared" ca="1" si="3"/>
        <v>0</v>
      </c>
      <c r="G42" s="18">
        <f t="shared" ca="1" si="3"/>
        <v>0</v>
      </c>
      <c r="H42" s="18">
        <f t="shared" ca="1" si="3"/>
        <v>0</v>
      </c>
      <c r="I42" s="18">
        <f t="shared" ca="1" si="3"/>
        <v>0</v>
      </c>
      <c r="J42" s="18">
        <f t="shared" ca="1" si="3"/>
        <v>0</v>
      </c>
      <c r="K42" s="18">
        <f t="shared" ca="1" si="3"/>
        <v>151933.31000000041</v>
      </c>
      <c r="L42" s="18">
        <f t="shared" ca="1" si="3"/>
        <v>0</v>
      </c>
      <c r="M42" s="19">
        <f t="shared" ref="M42" ca="1" si="4">+SUM(D42:L42)</f>
        <v>151933.31000000041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8">
        <f t="shared" ca="1" si="3"/>
        <v>0</v>
      </c>
      <c r="G43" s="18">
        <f t="shared" ca="1" si="3"/>
        <v>0</v>
      </c>
      <c r="H43" s="18">
        <f t="shared" ca="1" si="3"/>
        <v>0</v>
      </c>
      <c r="I43" s="18">
        <f t="shared" ca="1" si="3"/>
        <v>0</v>
      </c>
      <c r="J43" s="18">
        <f t="shared" ca="1" si="3"/>
        <v>0</v>
      </c>
      <c r="K43" s="18">
        <f t="shared" ca="1" si="3"/>
        <v>0</v>
      </c>
      <c r="L43" s="18">
        <f t="shared" ca="1" si="3"/>
        <v>0</v>
      </c>
      <c r="M43" s="19">
        <f t="shared" ref="M43:M51" ca="1" si="5">+SUM(D43:L43)</f>
        <v>0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8">
        <f t="shared" ca="1" si="3"/>
        <v>0</v>
      </c>
      <c r="G44" s="18">
        <f t="shared" ca="1" si="3"/>
        <v>0</v>
      </c>
      <c r="H44" s="18">
        <f t="shared" ca="1" si="3"/>
        <v>0</v>
      </c>
      <c r="I44" s="18">
        <f t="shared" ca="1" si="3"/>
        <v>0</v>
      </c>
      <c r="J44" s="18">
        <f t="shared" ca="1" si="3"/>
        <v>0</v>
      </c>
      <c r="K44" s="18">
        <f t="shared" ca="1" si="3"/>
        <v>0</v>
      </c>
      <c r="L44" s="18">
        <f t="shared" ca="1" si="3"/>
        <v>0</v>
      </c>
      <c r="M44" s="19">
        <f t="shared" ca="1" si="5"/>
        <v>0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183486.44</v>
      </c>
      <c r="E45" s="18">
        <f t="shared" ca="1" si="3"/>
        <v>0</v>
      </c>
      <c r="F45" s="18">
        <f t="shared" ca="1" si="3"/>
        <v>0</v>
      </c>
      <c r="G45" s="18">
        <f t="shared" ca="1" si="3"/>
        <v>0</v>
      </c>
      <c r="H45" s="18">
        <f t="shared" ca="1" si="3"/>
        <v>0</v>
      </c>
      <c r="I45" s="18">
        <f t="shared" ca="1" si="3"/>
        <v>0</v>
      </c>
      <c r="J45" s="18">
        <f t="shared" ca="1" si="3"/>
        <v>0</v>
      </c>
      <c r="K45" s="18">
        <f t="shared" ca="1" si="3"/>
        <v>55.980000000000004</v>
      </c>
      <c r="L45" s="18">
        <f t="shared" ca="1" si="3"/>
        <v>0</v>
      </c>
      <c r="M45" s="19">
        <f t="shared" ca="1" si="5"/>
        <v>183542.42</v>
      </c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2.2600000000000002</v>
      </c>
      <c r="E46" s="18">
        <f t="shared" ca="1" si="3"/>
        <v>0</v>
      </c>
      <c r="F46" s="18">
        <f t="shared" ca="1" si="3"/>
        <v>0</v>
      </c>
      <c r="G46" s="18">
        <f t="shared" ca="1" si="3"/>
        <v>0</v>
      </c>
      <c r="H46" s="18">
        <f t="shared" ca="1" si="3"/>
        <v>0</v>
      </c>
      <c r="I46" s="18">
        <f t="shared" ca="1" si="3"/>
        <v>0</v>
      </c>
      <c r="J46" s="18">
        <f t="shared" ca="1" si="3"/>
        <v>0</v>
      </c>
      <c r="K46" s="18">
        <f t="shared" ca="1" si="3"/>
        <v>611.72</v>
      </c>
      <c r="L46" s="18">
        <f t="shared" ca="1" si="3"/>
        <v>0</v>
      </c>
      <c r="M46" s="19">
        <f t="shared" ca="1" si="5"/>
        <v>613.98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8">
        <f t="shared" ca="1" si="3"/>
        <v>0</v>
      </c>
      <c r="G47" s="18">
        <f t="shared" ca="1" si="3"/>
        <v>0</v>
      </c>
      <c r="H47" s="18">
        <f t="shared" ca="1" si="3"/>
        <v>0</v>
      </c>
      <c r="I47" s="18">
        <f t="shared" ca="1" si="3"/>
        <v>0</v>
      </c>
      <c r="J47" s="18">
        <f t="shared" ca="1" si="3"/>
        <v>0</v>
      </c>
      <c r="K47" s="18">
        <f t="shared" ca="1" si="3"/>
        <v>191716.48000000001</v>
      </c>
      <c r="L47" s="18">
        <f t="shared" ca="1" si="3"/>
        <v>0</v>
      </c>
      <c r="M47" s="19">
        <f t="shared" ca="1" si="5"/>
        <v>191716.48000000001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8">
        <f t="shared" ca="1" si="3"/>
        <v>0</v>
      </c>
      <c r="G48" s="18">
        <f t="shared" ca="1" si="3"/>
        <v>0</v>
      </c>
      <c r="H48" s="18">
        <f t="shared" ca="1" si="3"/>
        <v>0</v>
      </c>
      <c r="I48" s="18">
        <f t="shared" ca="1" si="3"/>
        <v>0</v>
      </c>
      <c r="J48" s="18">
        <f t="shared" ca="1" si="3"/>
        <v>0</v>
      </c>
      <c r="K48" s="18">
        <f t="shared" ca="1" si="3"/>
        <v>0</v>
      </c>
      <c r="L48" s="18">
        <f t="shared" ca="1" si="3"/>
        <v>0</v>
      </c>
      <c r="M48" s="19">
        <f t="shared" ca="1" si="5"/>
        <v>0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9812.33</v>
      </c>
      <c r="E49" s="18">
        <f t="shared" ca="1" si="3"/>
        <v>0</v>
      </c>
      <c r="F49" s="18">
        <f t="shared" ca="1" si="3"/>
        <v>0</v>
      </c>
      <c r="G49" s="18">
        <f t="shared" ca="1" si="3"/>
        <v>0</v>
      </c>
      <c r="H49" s="18">
        <f t="shared" ca="1" si="3"/>
        <v>0</v>
      </c>
      <c r="I49" s="18">
        <f t="shared" ca="1" si="3"/>
        <v>0</v>
      </c>
      <c r="J49" s="18">
        <f t="shared" ca="1" si="3"/>
        <v>0</v>
      </c>
      <c r="K49" s="18">
        <f t="shared" ca="1" si="3"/>
        <v>0</v>
      </c>
      <c r="L49" s="18">
        <f t="shared" ca="1" si="3"/>
        <v>0</v>
      </c>
      <c r="M49" s="19">
        <f t="shared" ca="1" si="5"/>
        <v>9812.33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8">
        <f t="shared" ca="1" si="3"/>
        <v>0</v>
      </c>
      <c r="G50" s="18">
        <f t="shared" ca="1" si="3"/>
        <v>0</v>
      </c>
      <c r="H50" s="18">
        <f t="shared" ca="1" si="3"/>
        <v>0</v>
      </c>
      <c r="I50" s="18">
        <f t="shared" ca="1" si="3"/>
        <v>0</v>
      </c>
      <c r="J50" s="18">
        <f t="shared" ca="1" si="3"/>
        <v>0</v>
      </c>
      <c r="K50" s="18">
        <f t="shared" ca="1" si="3"/>
        <v>0</v>
      </c>
      <c r="L50" s="18">
        <f t="shared" ca="1" si="3"/>
        <v>0</v>
      </c>
      <c r="M50" s="19">
        <f t="shared" ca="1" si="5"/>
        <v>0</v>
      </c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26699.53</v>
      </c>
      <c r="E51" s="18">
        <f t="shared" ca="1" si="3"/>
        <v>0</v>
      </c>
      <c r="F51" s="18">
        <f t="shared" ca="1" si="3"/>
        <v>0</v>
      </c>
      <c r="G51" s="18">
        <f t="shared" ca="1" si="3"/>
        <v>0</v>
      </c>
      <c r="H51" s="18">
        <f t="shared" ca="1" si="3"/>
        <v>0</v>
      </c>
      <c r="I51" s="18">
        <f t="shared" ca="1" si="3"/>
        <v>0</v>
      </c>
      <c r="J51" s="18">
        <f t="shared" ca="1" si="3"/>
        <v>0</v>
      </c>
      <c r="K51" s="18">
        <f t="shared" ca="1" si="3"/>
        <v>0</v>
      </c>
      <c r="L51" s="18">
        <f t="shared" ca="1" si="3"/>
        <v>0</v>
      </c>
      <c r="M51" s="19">
        <f t="shared" ca="1" si="5"/>
        <v>26699.53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8">
        <f t="shared" ca="1" si="3"/>
        <v>0</v>
      </c>
      <c r="G52" s="18">
        <f t="shared" ca="1" si="3"/>
        <v>0</v>
      </c>
      <c r="H52" s="18">
        <f t="shared" ca="1" si="3"/>
        <v>0</v>
      </c>
      <c r="I52" s="18">
        <f t="shared" ca="1" si="3"/>
        <v>0</v>
      </c>
      <c r="J52" s="18">
        <f t="shared" ca="1" si="3"/>
        <v>0</v>
      </c>
      <c r="K52" s="18">
        <f t="shared" ca="1" si="3"/>
        <v>0</v>
      </c>
      <c r="L52" s="18">
        <f t="shared" ca="1" si="3"/>
        <v>570894.06000000006</v>
      </c>
      <c r="M52" s="19">
        <f t="shared" ref="M52" ca="1" si="6">+SUM(D52:L52)</f>
        <v>570894.06000000006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8">
        <f t="shared" ca="1" si="3"/>
        <v>0</v>
      </c>
      <c r="G53" s="18">
        <f t="shared" ca="1" si="3"/>
        <v>0</v>
      </c>
      <c r="H53" s="18">
        <f t="shared" ca="1" si="3"/>
        <v>0</v>
      </c>
      <c r="I53" s="18">
        <f t="shared" ca="1" si="3"/>
        <v>0</v>
      </c>
      <c r="J53" s="18">
        <f t="shared" ca="1" si="3"/>
        <v>0</v>
      </c>
      <c r="K53" s="18">
        <f t="shared" ca="1" si="3"/>
        <v>0</v>
      </c>
      <c r="L53" s="18">
        <f t="shared" ca="1" si="3"/>
        <v>18374724.369999997</v>
      </c>
      <c r="M53" s="19">
        <f t="shared" ref="M53:M56" ca="1" si="7">+SUM(D53:L53)</f>
        <v>18374724.369999997</v>
      </c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8">
        <f t="shared" ca="1" si="3"/>
        <v>0</v>
      </c>
      <c r="G54" s="18">
        <f t="shared" ca="1" si="3"/>
        <v>0</v>
      </c>
      <c r="H54" s="18">
        <f t="shared" ca="1" si="3"/>
        <v>0</v>
      </c>
      <c r="I54" s="18">
        <f t="shared" ca="1" si="3"/>
        <v>0</v>
      </c>
      <c r="J54" s="18">
        <f t="shared" ca="1" si="3"/>
        <v>0</v>
      </c>
      <c r="K54" s="18">
        <f t="shared" ca="1" si="3"/>
        <v>0</v>
      </c>
      <c r="L54" s="18">
        <f t="shared" ca="1" si="3"/>
        <v>0</v>
      </c>
      <c r="M54" s="19">
        <f t="shared" ca="1" si="7"/>
        <v>0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L70" ca="1" si="8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8"/>
        <v>0</v>
      </c>
      <c r="F55" s="18">
        <f t="shared" ca="1" si="8"/>
        <v>0</v>
      </c>
      <c r="G55" s="18">
        <f t="shared" ca="1" si="8"/>
        <v>0</v>
      </c>
      <c r="H55" s="18">
        <f t="shared" ca="1" si="8"/>
        <v>0</v>
      </c>
      <c r="I55" s="18">
        <f t="shared" ca="1" si="8"/>
        <v>0</v>
      </c>
      <c r="J55" s="18">
        <f t="shared" ca="1" si="8"/>
        <v>0</v>
      </c>
      <c r="K55" s="18">
        <f t="shared" ca="1" si="8"/>
        <v>0</v>
      </c>
      <c r="L55" s="18">
        <f t="shared" ca="1" si="8"/>
        <v>0</v>
      </c>
      <c r="M55" s="19">
        <f t="shared" ca="1" si="7"/>
        <v>0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8"/>
        <v>0</v>
      </c>
      <c r="E56" s="18">
        <f t="shared" ca="1" si="8"/>
        <v>0</v>
      </c>
      <c r="F56" s="18">
        <f t="shared" ca="1" si="8"/>
        <v>0</v>
      </c>
      <c r="G56" s="18">
        <f t="shared" ca="1" si="8"/>
        <v>0</v>
      </c>
      <c r="H56" s="18">
        <f t="shared" ca="1" si="8"/>
        <v>0</v>
      </c>
      <c r="I56" s="18">
        <f t="shared" ca="1" si="8"/>
        <v>0</v>
      </c>
      <c r="J56" s="18">
        <f t="shared" ca="1" si="8"/>
        <v>0</v>
      </c>
      <c r="K56" s="18">
        <f t="shared" ca="1" si="8"/>
        <v>0</v>
      </c>
      <c r="L56" s="18">
        <f t="shared" ca="1" si="8"/>
        <v>0</v>
      </c>
      <c r="M56" s="19">
        <f t="shared" ca="1" si="7"/>
        <v>0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8"/>
        <v>0</v>
      </c>
      <c r="E57" s="18">
        <f t="shared" ca="1" si="8"/>
        <v>0</v>
      </c>
      <c r="F57" s="18">
        <f t="shared" ca="1" si="8"/>
        <v>0</v>
      </c>
      <c r="G57" s="18">
        <f t="shared" ca="1" si="8"/>
        <v>0</v>
      </c>
      <c r="H57" s="18">
        <f t="shared" ca="1" si="8"/>
        <v>0</v>
      </c>
      <c r="I57" s="18">
        <f t="shared" ca="1" si="8"/>
        <v>0</v>
      </c>
      <c r="J57" s="18">
        <f t="shared" ca="1" si="8"/>
        <v>0</v>
      </c>
      <c r="K57" s="18">
        <f t="shared" ca="1" si="8"/>
        <v>0</v>
      </c>
      <c r="L57" s="18">
        <f t="shared" ca="1" si="8"/>
        <v>0</v>
      </c>
      <c r="M57" s="19">
        <f ca="1">+SUM(D57:L57)</f>
        <v>0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8"/>
        <v>0</v>
      </c>
      <c r="E58" s="18">
        <f t="shared" ca="1" si="8"/>
        <v>0</v>
      </c>
      <c r="F58" s="18">
        <f t="shared" ca="1" si="8"/>
        <v>0</v>
      </c>
      <c r="G58" s="18">
        <f t="shared" ca="1" si="8"/>
        <v>0</v>
      </c>
      <c r="H58" s="18">
        <f t="shared" ca="1" si="8"/>
        <v>0</v>
      </c>
      <c r="I58" s="18">
        <f t="shared" ca="1" si="8"/>
        <v>0</v>
      </c>
      <c r="J58" s="18">
        <f t="shared" ca="1" si="8"/>
        <v>0</v>
      </c>
      <c r="K58" s="18">
        <f t="shared" ca="1" si="8"/>
        <v>0</v>
      </c>
      <c r="L58" s="18">
        <f t="shared" ca="1" si="8"/>
        <v>0</v>
      </c>
      <c r="M58" s="19">
        <f ca="1">+SUM(D58:L58)</f>
        <v>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8"/>
        <v>0</v>
      </c>
      <c r="E59" s="18">
        <f t="shared" ca="1" si="8"/>
        <v>0</v>
      </c>
      <c r="F59" s="18">
        <f t="shared" ca="1" si="8"/>
        <v>0</v>
      </c>
      <c r="G59" s="18">
        <f t="shared" ca="1" si="8"/>
        <v>0</v>
      </c>
      <c r="H59" s="18">
        <f t="shared" ca="1" si="8"/>
        <v>0</v>
      </c>
      <c r="I59" s="18">
        <f t="shared" ca="1" si="8"/>
        <v>0</v>
      </c>
      <c r="J59" s="18">
        <f t="shared" ca="1" si="8"/>
        <v>0</v>
      </c>
      <c r="K59" s="18">
        <f t="shared" ca="1" si="8"/>
        <v>0</v>
      </c>
      <c r="L59" s="18">
        <f t="shared" ca="1" si="8"/>
        <v>0</v>
      </c>
      <c r="M59" s="19">
        <f ca="1">+SUM(D59:L59)</f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8"/>
        <v>0</v>
      </c>
      <c r="E60" s="18">
        <f t="shared" ca="1" si="8"/>
        <v>0</v>
      </c>
      <c r="F60" s="18">
        <f t="shared" ca="1" si="8"/>
        <v>0</v>
      </c>
      <c r="G60" s="18">
        <f t="shared" ca="1" si="8"/>
        <v>0</v>
      </c>
      <c r="H60" s="18">
        <f t="shared" ca="1" si="8"/>
        <v>0</v>
      </c>
      <c r="I60" s="18">
        <f t="shared" ca="1" si="8"/>
        <v>0</v>
      </c>
      <c r="J60" s="18">
        <f t="shared" ca="1" si="8"/>
        <v>0</v>
      </c>
      <c r="K60" s="18">
        <f t="shared" ca="1" si="8"/>
        <v>0</v>
      </c>
      <c r="L60" s="18">
        <f t="shared" ca="1" si="8"/>
        <v>0</v>
      </c>
      <c r="M60" s="19">
        <f ca="1">+SUM(D60:L60)</f>
        <v>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8"/>
        <v>0</v>
      </c>
      <c r="E61" s="18">
        <f t="shared" ca="1" si="8"/>
        <v>0</v>
      </c>
      <c r="F61" s="18">
        <f t="shared" ca="1" si="8"/>
        <v>0</v>
      </c>
      <c r="G61" s="18">
        <f t="shared" ca="1" si="8"/>
        <v>0</v>
      </c>
      <c r="H61" s="18">
        <f t="shared" ca="1" si="8"/>
        <v>0</v>
      </c>
      <c r="I61" s="18">
        <f t="shared" ca="1" si="8"/>
        <v>0</v>
      </c>
      <c r="J61" s="18">
        <f t="shared" ca="1" si="8"/>
        <v>0</v>
      </c>
      <c r="K61" s="18">
        <f t="shared" ca="1" si="8"/>
        <v>0</v>
      </c>
      <c r="L61" s="18">
        <f t="shared" ca="1" si="8"/>
        <v>0</v>
      </c>
      <c r="M61" s="19">
        <f ca="1">+SUM(D61:L61)</f>
        <v>0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8"/>
        <v>0</v>
      </c>
      <c r="E62" s="18">
        <f t="shared" ca="1" si="8"/>
        <v>0</v>
      </c>
      <c r="F62" s="18">
        <f t="shared" ca="1" si="8"/>
        <v>0</v>
      </c>
      <c r="G62" s="18">
        <f t="shared" ca="1" si="8"/>
        <v>0</v>
      </c>
      <c r="H62" s="18">
        <f t="shared" ca="1" si="8"/>
        <v>0</v>
      </c>
      <c r="I62" s="18">
        <f t="shared" ca="1" si="8"/>
        <v>0</v>
      </c>
      <c r="J62" s="18">
        <f t="shared" ca="1" si="8"/>
        <v>0</v>
      </c>
      <c r="K62" s="18">
        <f t="shared" ca="1" si="8"/>
        <v>0</v>
      </c>
      <c r="L62" s="18">
        <f t="shared" ca="1" si="8"/>
        <v>0</v>
      </c>
      <c r="M62" s="19">
        <f t="shared" ref="M62:M76" ca="1" si="9">+SUM(D62:L62)</f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8"/>
        <v>0</v>
      </c>
      <c r="E63" s="18">
        <f t="shared" ca="1" si="8"/>
        <v>0</v>
      </c>
      <c r="F63" s="18">
        <f t="shared" ca="1" si="8"/>
        <v>0</v>
      </c>
      <c r="G63" s="18">
        <f t="shared" ca="1" si="8"/>
        <v>0</v>
      </c>
      <c r="H63" s="18">
        <f t="shared" ca="1" si="8"/>
        <v>0</v>
      </c>
      <c r="I63" s="18">
        <f t="shared" ca="1" si="8"/>
        <v>0</v>
      </c>
      <c r="J63" s="18">
        <f t="shared" ca="1" si="8"/>
        <v>0</v>
      </c>
      <c r="K63" s="18">
        <f t="shared" ca="1" si="8"/>
        <v>0</v>
      </c>
      <c r="L63" s="18">
        <f t="shared" ca="1" si="8"/>
        <v>0</v>
      </c>
      <c r="M63" s="19">
        <f t="shared" ca="1" si="9"/>
        <v>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8"/>
        <v>0</v>
      </c>
      <c r="E64" s="18">
        <f t="shared" ca="1" si="8"/>
        <v>0</v>
      </c>
      <c r="F64" s="18">
        <f t="shared" ca="1" si="8"/>
        <v>0</v>
      </c>
      <c r="G64" s="18">
        <f t="shared" ca="1" si="8"/>
        <v>0</v>
      </c>
      <c r="H64" s="18">
        <f t="shared" ca="1" si="8"/>
        <v>0</v>
      </c>
      <c r="I64" s="18">
        <f t="shared" ca="1" si="8"/>
        <v>0</v>
      </c>
      <c r="J64" s="18">
        <f t="shared" ca="1" si="8"/>
        <v>0</v>
      </c>
      <c r="K64" s="18">
        <f t="shared" ca="1" si="8"/>
        <v>0</v>
      </c>
      <c r="L64" s="18">
        <f t="shared" ca="1" si="8"/>
        <v>0</v>
      </c>
      <c r="M64" s="19">
        <f t="shared" ca="1" si="9"/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8"/>
        <v>0</v>
      </c>
      <c r="E65" s="18">
        <f t="shared" ca="1" si="8"/>
        <v>0</v>
      </c>
      <c r="F65" s="18">
        <f t="shared" ca="1" si="8"/>
        <v>0</v>
      </c>
      <c r="G65" s="18">
        <f t="shared" ca="1" si="8"/>
        <v>0</v>
      </c>
      <c r="H65" s="18">
        <f t="shared" ca="1" si="8"/>
        <v>0</v>
      </c>
      <c r="I65" s="18">
        <f t="shared" ca="1" si="8"/>
        <v>0</v>
      </c>
      <c r="J65" s="18">
        <f t="shared" ca="1" si="8"/>
        <v>0</v>
      </c>
      <c r="K65" s="18">
        <f t="shared" ca="1" si="8"/>
        <v>0</v>
      </c>
      <c r="L65" s="18">
        <f t="shared" ca="1" si="8"/>
        <v>0</v>
      </c>
      <c r="M65" s="19">
        <f t="shared" ca="1" si="9"/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8"/>
        <v>0</v>
      </c>
      <c r="E66" s="18">
        <f t="shared" ca="1" si="8"/>
        <v>0</v>
      </c>
      <c r="F66" s="18">
        <f t="shared" ca="1" si="8"/>
        <v>0</v>
      </c>
      <c r="G66" s="18">
        <f t="shared" ca="1" si="8"/>
        <v>0</v>
      </c>
      <c r="H66" s="18">
        <f t="shared" ca="1" si="8"/>
        <v>0</v>
      </c>
      <c r="I66" s="18">
        <f t="shared" ca="1" si="8"/>
        <v>0</v>
      </c>
      <c r="J66" s="18">
        <f t="shared" ca="1" si="8"/>
        <v>0</v>
      </c>
      <c r="K66" s="18">
        <f t="shared" ca="1" si="8"/>
        <v>0</v>
      </c>
      <c r="L66" s="18">
        <f t="shared" ca="1" si="8"/>
        <v>0</v>
      </c>
      <c r="M66" s="19">
        <f t="shared" ca="1" si="9"/>
        <v>0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8"/>
        <v>0</v>
      </c>
      <c r="E67" s="18">
        <f t="shared" ca="1" si="8"/>
        <v>0</v>
      </c>
      <c r="F67" s="18">
        <f t="shared" ca="1" si="8"/>
        <v>0</v>
      </c>
      <c r="G67" s="18">
        <f t="shared" ca="1" si="8"/>
        <v>0</v>
      </c>
      <c r="H67" s="18">
        <f t="shared" ca="1" si="8"/>
        <v>0</v>
      </c>
      <c r="I67" s="18">
        <f t="shared" ca="1" si="8"/>
        <v>0</v>
      </c>
      <c r="J67" s="18">
        <f t="shared" ca="1" si="8"/>
        <v>0</v>
      </c>
      <c r="K67" s="18">
        <f t="shared" ca="1" si="8"/>
        <v>0</v>
      </c>
      <c r="L67" s="18">
        <f t="shared" ca="1" si="8"/>
        <v>0</v>
      </c>
      <c r="M67" s="19">
        <f t="shared" ca="1" si="9"/>
        <v>0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8"/>
        <v>0</v>
      </c>
      <c r="E68" s="18">
        <f t="shared" ca="1" si="8"/>
        <v>0</v>
      </c>
      <c r="F68" s="18">
        <f t="shared" ca="1" si="8"/>
        <v>0</v>
      </c>
      <c r="G68" s="18">
        <f t="shared" ca="1" si="8"/>
        <v>0</v>
      </c>
      <c r="H68" s="18">
        <f t="shared" ca="1" si="8"/>
        <v>0</v>
      </c>
      <c r="I68" s="18">
        <f t="shared" ca="1" si="8"/>
        <v>0</v>
      </c>
      <c r="J68" s="18">
        <f t="shared" ca="1" si="8"/>
        <v>0</v>
      </c>
      <c r="K68" s="18">
        <f t="shared" ca="1" si="8"/>
        <v>0</v>
      </c>
      <c r="L68" s="18">
        <f t="shared" ca="1" si="8"/>
        <v>0</v>
      </c>
      <c r="M68" s="19">
        <f t="shared" ca="1" si="9"/>
        <v>0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8"/>
        <v>0</v>
      </c>
      <c r="E69" s="18">
        <f t="shared" ca="1" si="8"/>
        <v>0</v>
      </c>
      <c r="F69" s="18">
        <f t="shared" ca="1" si="8"/>
        <v>0</v>
      </c>
      <c r="G69" s="18">
        <f t="shared" ca="1" si="8"/>
        <v>0</v>
      </c>
      <c r="H69" s="18">
        <f t="shared" ca="1" si="8"/>
        <v>0</v>
      </c>
      <c r="I69" s="18">
        <f t="shared" ca="1" si="8"/>
        <v>0</v>
      </c>
      <c r="J69" s="18">
        <f t="shared" ca="1" si="8"/>
        <v>0</v>
      </c>
      <c r="K69" s="18">
        <f t="shared" ca="1" si="8"/>
        <v>0</v>
      </c>
      <c r="L69" s="18">
        <f t="shared" ca="1" si="8"/>
        <v>0</v>
      </c>
      <c r="M69" s="19">
        <f t="shared" ca="1" si="9"/>
        <v>0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8"/>
        <v>0</v>
      </c>
      <c r="E70" s="18">
        <f t="shared" ca="1" si="8"/>
        <v>0</v>
      </c>
      <c r="F70" s="18">
        <f t="shared" ca="1" si="8"/>
        <v>0</v>
      </c>
      <c r="G70" s="18">
        <f t="shared" ca="1" si="8"/>
        <v>0</v>
      </c>
      <c r="H70" s="18">
        <f t="shared" ca="1" si="8"/>
        <v>0</v>
      </c>
      <c r="I70" s="18">
        <f t="shared" ca="1" si="8"/>
        <v>0</v>
      </c>
      <c r="J70" s="18">
        <f t="shared" ca="1" si="8"/>
        <v>0</v>
      </c>
      <c r="K70" s="18">
        <f t="shared" ca="1" si="8"/>
        <v>0</v>
      </c>
      <c r="L70" s="18">
        <f t="shared" ca="1" si="8"/>
        <v>0</v>
      </c>
      <c r="M70" s="19">
        <f t="shared" ca="1" si="9"/>
        <v>0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L76" ca="1" si="10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0"/>
        <v>0</v>
      </c>
      <c r="F71" s="18">
        <f t="shared" ca="1" si="10"/>
        <v>0</v>
      </c>
      <c r="G71" s="18">
        <f t="shared" ca="1" si="10"/>
        <v>0</v>
      </c>
      <c r="H71" s="18">
        <f t="shared" ca="1" si="10"/>
        <v>0</v>
      </c>
      <c r="I71" s="18">
        <f t="shared" ca="1" si="10"/>
        <v>0</v>
      </c>
      <c r="J71" s="18">
        <f t="shared" ca="1" si="10"/>
        <v>0</v>
      </c>
      <c r="K71" s="18">
        <f t="shared" ca="1" si="10"/>
        <v>0</v>
      </c>
      <c r="L71" s="18">
        <f t="shared" ca="1" si="10"/>
        <v>0</v>
      </c>
      <c r="M71" s="19">
        <f t="shared" ca="1" si="9"/>
        <v>0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0"/>
        <v>0</v>
      </c>
      <c r="E72" s="18">
        <f t="shared" ca="1" si="10"/>
        <v>0</v>
      </c>
      <c r="F72" s="18">
        <f t="shared" ca="1" si="10"/>
        <v>0</v>
      </c>
      <c r="G72" s="18">
        <f t="shared" ca="1" si="10"/>
        <v>0</v>
      </c>
      <c r="H72" s="18">
        <f t="shared" ca="1" si="10"/>
        <v>0</v>
      </c>
      <c r="I72" s="18">
        <f t="shared" ca="1" si="10"/>
        <v>0</v>
      </c>
      <c r="J72" s="18">
        <f t="shared" ca="1" si="10"/>
        <v>0</v>
      </c>
      <c r="K72" s="18">
        <f t="shared" ca="1" si="10"/>
        <v>0</v>
      </c>
      <c r="L72" s="18">
        <f t="shared" ca="1" si="10"/>
        <v>0</v>
      </c>
      <c r="M72" s="19">
        <f t="shared" ca="1" si="9"/>
        <v>0</v>
      </c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0"/>
        <v>0</v>
      </c>
      <c r="E73" s="18">
        <f t="shared" ca="1" si="10"/>
        <v>0</v>
      </c>
      <c r="F73" s="18">
        <f t="shared" ca="1" si="10"/>
        <v>0</v>
      </c>
      <c r="G73" s="18">
        <f t="shared" ca="1" si="10"/>
        <v>0</v>
      </c>
      <c r="H73" s="18">
        <f t="shared" ca="1" si="10"/>
        <v>0</v>
      </c>
      <c r="I73" s="18">
        <f t="shared" ca="1" si="10"/>
        <v>0</v>
      </c>
      <c r="J73" s="18">
        <f t="shared" ca="1" si="10"/>
        <v>0</v>
      </c>
      <c r="K73" s="18">
        <f t="shared" ca="1" si="10"/>
        <v>0</v>
      </c>
      <c r="L73" s="18">
        <f t="shared" ca="1" si="10"/>
        <v>0</v>
      </c>
      <c r="M73" s="19">
        <f t="shared" ca="1" si="9"/>
        <v>0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0"/>
        <v>0</v>
      </c>
      <c r="E74" s="18">
        <f t="shared" ca="1" si="10"/>
        <v>0</v>
      </c>
      <c r="F74" s="18">
        <f t="shared" ca="1" si="10"/>
        <v>0</v>
      </c>
      <c r="G74" s="18">
        <f t="shared" ca="1" si="10"/>
        <v>0</v>
      </c>
      <c r="H74" s="18">
        <f t="shared" ca="1" si="10"/>
        <v>0</v>
      </c>
      <c r="I74" s="18">
        <f t="shared" ca="1" si="10"/>
        <v>0</v>
      </c>
      <c r="J74" s="18">
        <f t="shared" ca="1" si="10"/>
        <v>0</v>
      </c>
      <c r="K74" s="18">
        <f t="shared" ca="1" si="10"/>
        <v>0</v>
      </c>
      <c r="L74" s="18">
        <f t="shared" ca="1" si="10"/>
        <v>0</v>
      </c>
      <c r="M74" s="19">
        <f t="shared" ca="1" si="9"/>
        <v>0</v>
      </c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0"/>
        <v>0</v>
      </c>
      <c r="E75" s="18">
        <f t="shared" ca="1" si="10"/>
        <v>0</v>
      </c>
      <c r="F75" s="18">
        <f t="shared" ca="1" si="10"/>
        <v>0</v>
      </c>
      <c r="G75" s="18">
        <f t="shared" ca="1" si="10"/>
        <v>0</v>
      </c>
      <c r="H75" s="18">
        <f t="shared" ca="1" si="10"/>
        <v>0</v>
      </c>
      <c r="I75" s="18">
        <f t="shared" ca="1" si="10"/>
        <v>0</v>
      </c>
      <c r="J75" s="18">
        <f t="shared" ca="1" si="10"/>
        <v>0</v>
      </c>
      <c r="K75" s="18">
        <f t="shared" ca="1" si="10"/>
        <v>0</v>
      </c>
      <c r="L75" s="18">
        <f t="shared" ca="1" si="10"/>
        <v>0</v>
      </c>
      <c r="M75" s="19">
        <f t="shared" ca="1" si="9"/>
        <v>0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0"/>
        <v>0</v>
      </c>
      <c r="E76" s="18">
        <f t="shared" ca="1" si="10"/>
        <v>0</v>
      </c>
      <c r="F76" s="18">
        <f t="shared" ca="1" si="10"/>
        <v>0</v>
      </c>
      <c r="G76" s="18">
        <f t="shared" ca="1" si="10"/>
        <v>0</v>
      </c>
      <c r="H76" s="18">
        <f t="shared" ca="1" si="10"/>
        <v>0</v>
      </c>
      <c r="I76" s="18">
        <f t="shared" ca="1" si="10"/>
        <v>0</v>
      </c>
      <c r="J76" s="18">
        <f t="shared" ca="1" si="10"/>
        <v>0</v>
      </c>
      <c r="K76" s="18">
        <f t="shared" ca="1" si="10"/>
        <v>0</v>
      </c>
      <c r="L76" s="18">
        <f t="shared" ca="1" si="10"/>
        <v>0</v>
      </c>
      <c r="M76" s="19">
        <f t="shared" ca="1" si="9"/>
        <v>0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M77" ca="1" si="11">SUMIF($C$7:$C$76,"HD",D$7:D$76)</f>
        <v>901813645.15863097</v>
      </c>
      <c r="E77" s="49">
        <f t="shared" ca="1" si="11"/>
        <v>48736999.759999998</v>
      </c>
      <c r="F77" s="49">
        <f t="shared" ca="1" si="11"/>
        <v>1073503.42</v>
      </c>
      <c r="G77" s="49">
        <f t="shared" ca="1" si="11"/>
        <v>0</v>
      </c>
      <c r="H77" s="49">
        <f t="shared" ca="1" si="11"/>
        <v>0</v>
      </c>
      <c r="I77" s="49">
        <f t="shared" ca="1" si="11"/>
        <v>804395.90999999992</v>
      </c>
      <c r="J77" s="49">
        <f t="shared" ca="1" si="11"/>
        <v>0</v>
      </c>
      <c r="K77" s="49">
        <f t="shared" ca="1" si="11"/>
        <v>6105435.8680404536</v>
      </c>
      <c r="L77" s="49">
        <f t="shared" ca="1" si="11"/>
        <v>50380136.593920708</v>
      </c>
      <c r="M77" s="49">
        <f t="shared" ca="1" si="11"/>
        <v>1008914116.7105919</v>
      </c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t="shared" ref="E78:M78" ca="1" si="12">SUMIF($C$7:$C$76,"H",E$7:E$76)+SUMIF($C$7:$C$76,"E",E$7:E$76)</f>
        <v>0</v>
      </c>
      <c r="F78" s="49">
        <f t="shared" ca="1" si="12"/>
        <v>0</v>
      </c>
      <c r="G78" s="49">
        <f t="shared" ca="1" si="12"/>
        <v>0</v>
      </c>
      <c r="H78" s="49">
        <f t="shared" ca="1" si="12"/>
        <v>0</v>
      </c>
      <c r="I78" s="49">
        <f t="shared" ca="1" si="12"/>
        <v>0</v>
      </c>
      <c r="J78" s="49">
        <f t="shared" ca="1" si="12"/>
        <v>0</v>
      </c>
      <c r="K78" s="49">
        <f t="shared" ca="1" si="12"/>
        <v>0</v>
      </c>
      <c r="L78" s="49">
        <f t="shared" ca="1" si="12"/>
        <v>0</v>
      </c>
      <c r="M78" s="49">
        <f t="shared" ca="1" si="12"/>
        <v>0</v>
      </c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M79" ca="1" si="13">D77+D78</f>
        <v>901813645.15863097</v>
      </c>
      <c r="E79" s="49">
        <f t="shared" ca="1" si="13"/>
        <v>48736999.759999998</v>
      </c>
      <c r="F79" s="49">
        <f t="shared" ca="1" si="13"/>
        <v>1073503.42</v>
      </c>
      <c r="G79" s="49">
        <f t="shared" ca="1" si="13"/>
        <v>0</v>
      </c>
      <c r="H79" s="49">
        <f t="shared" ca="1" si="13"/>
        <v>0</v>
      </c>
      <c r="I79" s="49">
        <f t="shared" ca="1" si="13"/>
        <v>804395.90999999992</v>
      </c>
      <c r="J79" s="49">
        <f t="shared" ca="1" si="13"/>
        <v>0</v>
      </c>
      <c r="K79" s="49">
        <f t="shared" ca="1" si="13"/>
        <v>6105435.8680404536</v>
      </c>
      <c r="L79" s="49">
        <f t="shared" ca="1" si="13"/>
        <v>50380136.593920708</v>
      </c>
      <c r="M79" s="49">
        <f t="shared" ca="1" si="13"/>
        <v>1008914116.7105919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FB570C11-B931-4C7A-9345-4858E50A2249}">
      <formula1>"Toplam,Direkt,Endirekt"</formula1>
    </dataValidation>
    <dataValidation type="list" allowBlank="1" showInputMessage="1" showErrorMessage="1" sqref="C2" xr:uid="{5B228921-80CD-485A-9EDC-FDE8928A9115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4740-E233-43E9-94E2-F412AC086F35}">
  <dimension ref="A1:IB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117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760</v>
      </c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117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D70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833672.73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878221.75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47046791.999995798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403584412.13800001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1668721.9199999997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21639430.399999999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105689.20864336597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10543728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268.86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11411314.079999996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1111882.45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92359030.370000005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ca="1" si="0"/>
        <v>25161258.600000001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0"/>
        <v>62197821.390004136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0"/>
        <v>9126668.4900000077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0"/>
        <v>32649509.699999999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0"/>
        <v>17817402.75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0"/>
        <v>2324578.0499999998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0"/>
        <v>177357867.33070001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0"/>
        <v>5866591.7999997232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0"/>
        <v>210977483.97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0"/>
        <v>4516755.8900000164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0"/>
        <v>11592265.63000191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0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0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0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0"/>
        <v>8494750.6999999993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0"/>
        <v>66587602.280000001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0"/>
        <v>3339191.08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0"/>
        <v>4889098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0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0"/>
        <v>52317036.220001094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0"/>
        <v>13650872.629998943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0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0"/>
        <v>1805727.87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0"/>
        <v>341183.0299999998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0"/>
        <v>50886214.350000001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0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0"/>
        <v>6023688.7000000002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0"/>
        <v>19488125.359999888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0"/>
        <v>8061004.7400000002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0"/>
        <v>55216328.090000004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0"/>
        <v>10630.230000000001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0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0"/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0"/>
        <v>0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0"/>
        <v>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0"/>
        <v>0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0"/>
        <v>0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0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0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0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0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0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0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0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0"/>
        <v>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0"/>
        <v>0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0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0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D76" ca="1" si="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"/>
        <v>0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"/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"/>
        <v>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1441882820.7873447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1441882820.7873447</v>
      </c>
      <c r="E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153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</row>
    <row r="82" spans="1:153"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153"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</sheetData>
  <mergeCells count="1">
    <mergeCell ref="E2:G2"/>
  </mergeCells>
  <dataValidations count="2">
    <dataValidation type="list" allowBlank="1" showInputMessage="1" showErrorMessage="1" sqref="B2" xr:uid="{728BDE32-2820-49DD-B6A5-6D9A9F08E5F9}">
      <formula1>"Toplam,Direkt,Endirekt"</formula1>
    </dataValidation>
    <dataValidation type="list" allowBlank="1" showInputMessage="1" showErrorMessage="1" sqref="C2" xr:uid="{E32C1860-8ADF-4FF7-B949-181CDB543714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2A8B-8D45-4767-95D4-100CD48947AD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355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789</v>
      </c>
      <c r="E5" s="78">
        <v>798</v>
      </c>
      <c r="F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119</v>
      </c>
      <c r="E6" s="56" t="s">
        <v>120</v>
      </c>
      <c r="F6" s="79" t="s">
        <v>356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E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9">
        <f t="shared" ref="F7:F41" ca="1" si="1">+SUM(D7:E7)</f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8">
        <f t="shared" ca="1" si="0"/>
        <v>0</v>
      </c>
      <c r="F8" s="19">
        <f t="shared" ca="1" si="1"/>
        <v>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9">
        <f t="shared" ca="1" si="1"/>
        <v>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8">
        <f t="shared" ca="1" si="0"/>
        <v>0</v>
      </c>
      <c r="F10" s="19">
        <f t="shared" ca="1" si="1"/>
        <v>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9">
        <f t="shared" ca="1" si="1"/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9">
        <f t="shared" ca="1" si="1"/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9">
        <f t="shared" ca="1" si="1"/>
        <v>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9">
        <f t="shared" ca="1" si="1"/>
        <v>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9">
        <f t="shared" ca="1" si="1"/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9">
        <f t="shared" ca="1" si="1"/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51554842.75</v>
      </c>
      <c r="E17" s="18">
        <f t="shared" ca="1" si="0"/>
        <v>0</v>
      </c>
      <c r="F17" s="19">
        <f t="shared" ca="1" si="1"/>
        <v>51554842.75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9">
        <f t="shared" ca="1" si="1"/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9">
        <f t="shared" ca="1" si="1"/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9">
        <f t="shared" ca="1" si="1"/>
        <v>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9">
        <f t="shared" ca="1" si="1"/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8">
        <f t="shared" ca="1" si="0"/>
        <v>0</v>
      </c>
      <c r="F22" s="19">
        <f t="shared" ca="1" si="1"/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E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0</v>
      </c>
      <c r="F23" s="19">
        <f t="shared" ca="1" si="1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0</v>
      </c>
      <c r="E24" s="18">
        <f t="shared" ca="1" si="2"/>
        <v>0</v>
      </c>
      <c r="F24" s="19">
        <f t="shared" ca="1" si="1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0</v>
      </c>
      <c r="E25" s="18">
        <f t="shared" ca="1" si="2"/>
        <v>0</v>
      </c>
      <c r="F25" s="19">
        <f t="shared" ca="1" si="1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0</v>
      </c>
      <c r="F26" s="19">
        <f t="shared" ca="1" si="1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0</v>
      </c>
      <c r="E27" s="18">
        <f t="shared" ca="1" si="2"/>
        <v>0</v>
      </c>
      <c r="F27" s="19">
        <f t="shared" ca="1" si="1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9">
        <f t="shared" ca="1" si="1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0</v>
      </c>
      <c r="E29" s="18">
        <f t="shared" ca="1" si="2"/>
        <v>0</v>
      </c>
      <c r="F29" s="19">
        <f t="shared" ca="1" si="1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0</v>
      </c>
      <c r="F30" s="19">
        <f t="shared" ca="1" si="1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0</v>
      </c>
      <c r="E31" s="18">
        <f t="shared" ca="1" si="2"/>
        <v>38046.909999999996</v>
      </c>
      <c r="F31" s="19">
        <f t="shared" ca="1" si="1"/>
        <v>38046.909999999996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0</v>
      </c>
      <c r="E32" s="18">
        <f t="shared" ca="1" si="2"/>
        <v>0</v>
      </c>
      <c r="F32" s="19">
        <f t="shared" ca="1" si="1"/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0</v>
      </c>
      <c r="E33" s="18">
        <f t="shared" ca="1" si="2"/>
        <v>0</v>
      </c>
      <c r="F33" s="19">
        <f t="shared" ca="1" si="1"/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9">
        <f t="shared" ca="1" si="1"/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9">
        <f t="shared" ca="1" si="1"/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9">
        <f t="shared" ca="1" si="1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0</v>
      </c>
      <c r="F37" s="19">
        <f t="shared" ca="1" si="1"/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9">
        <f t="shared" ca="1" si="1"/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E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594281839.23000002</v>
      </c>
      <c r="E39" s="18">
        <f t="shared" ca="1" si="3"/>
        <v>0</v>
      </c>
      <c r="F39" s="19">
        <f t="shared" ca="1" si="1"/>
        <v>594281839.23000002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3"/>
        <v>0</v>
      </c>
      <c r="F40" s="19">
        <f t="shared" ca="1" si="1"/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9">
        <f t="shared" ca="1" si="1"/>
        <v>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9">
        <f t="shared" ref="F42" ca="1" si="4">+SUM(D42:E42)</f>
        <v>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9">
        <f t="shared" ref="F43:F51" ca="1" si="5">+SUM(D43:E43)</f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9">
        <f t="shared" ca="1" si="5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0</v>
      </c>
      <c r="E45" s="18">
        <f t="shared" ca="1" si="3"/>
        <v>0</v>
      </c>
      <c r="F45" s="19">
        <f t="shared" ca="1" si="5"/>
        <v>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3"/>
        <v>0</v>
      </c>
      <c r="F46" s="19">
        <f t="shared" ca="1" si="5"/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-41035.21</v>
      </c>
      <c r="F47" s="19">
        <f t="shared" ca="1" si="5"/>
        <v>-41035.21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9">
        <f t="shared" ca="1" si="5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3"/>
        <v>0</v>
      </c>
      <c r="F49" s="19">
        <f t="shared" ca="1" si="5"/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794327.14999998792</v>
      </c>
      <c r="E50" s="18">
        <f t="shared" ca="1" si="3"/>
        <v>713168.52999999991</v>
      </c>
      <c r="F50" s="19">
        <f t="shared" ca="1" si="5"/>
        <v>1507495.6799999878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3"/>
        <v>0</v>
      </c>
      <c r="F51" s="19">
        <f t="shared" ca="1" si="5"/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9">
        <f t="shared" ref="F52" ca="1" si="6">+SUM(D52:E52)</f>
        <v>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9">
        <f t="shared" ref="F53:F55" ca="1" si="7">+SUM(D53:E53)</f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9">
        <f t="shared" ca="1" si="7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E70" ca="1" si="8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8"/>
        <v>0</v>
      </c>
      <c r="F55" s="19">
        <f t="shared" ca="1" si="7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8"/>
        <v>0</v>
      </c>
      <c r="E56" s="18">
        <f t="shared" ca="1" si="8"/>
        <v>0</v>
      </c>
      <c r="F56" s="19">
        <f t="shared" ref="F56:F61" ca="1" si="9">+SUM(D56:E56)</f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8"/>
        <v>0</v>
      </c>
      <c r="E57" s="18">
        <f t="shared" ca="1" si="8"/>
        <v>0</v>
      </c>
      <c r="F57" s="19">
        <f t="shared" ca="1" si="9"/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8"/>
        <v>0</v>
      </c>
      <c r="E58" s="18">
        <f t="shared" ca="1" si="8"/>
        <v>0</v>
      </c>
      <c r="F58" s="19">
        <f t="shared" ca="1" si="9"/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8"/>
        <v>0</v>
      </c>
      <c r="E59" s="18">
        <f t="shared" ca="1" si="8"/>
        <v>0</v>
      </c>
      <c r="F59" s="19">
        <f t="shared" ca="1" si="9"/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8"/>
        <v>0</v>
      </c>
      <c r="E60" s="18">
        <f t="shared" ca="1" si="8"/>
        <v>0</v>
      </c>
      <c r="F60" s="19">
        <f t="shared" ca="1" si="9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8"/>
        <v>0</v>
      </c>
      <c r="E61" s="18">
        <f t="shared" ca="1" si="8"/>
        <v>0</v>
      </c>
      <c r="F61" s="19">
        <f t="shared" ca="1" si="9"/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8"/>
        <v>0</v>
      </c>
      <c r="E62" s="18">
        <f t="shared" ca="1" si="8"/>
        <v>0</v>
      </c>
      <c r="F62" s="19">
        <f t="shared" ref="F62:F76" ca="1" si="10">+SUM(D62:E62)</f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8"/>
        <v>0</v>
      </c>
      <c r="E63" s="18">
        <f t="shared" ca="1" si="8"/>
        <v>0</v>
      </c>
      <c r="F63" s="19">
        <f t="shared" ca="1" si="10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8"/>
        <v>0</v>
      </c>
      <c r="E64" s="18">
        <f t="shared" ca="1" si="8"/>
        <v>0</v>
      </c>
      <c r="F64" s="19">
        <f t="shared" ca="1" si="10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8"/>
        <v>0</v>
      </c>
      <c r="E65" s="18">
        <f t="shared" ca="1" si="8"/>
        <v>0</v>
      </c>
      <c r="F65" s="19">
        <f t="shared" ca="1" si="10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8"/>
        <v>0</v>
      </c>
      <c r="E66" s="18">
        <f t="shared" ca="1" si="8"/>
        <v>0</v>
      </c>
      <c r="F66" s="19">
        <f t="shared" ca="1" si="10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8"/>
        <v>0</v>
      </c>
      <c r="E67" s="18">
        <f t="shared" ca="1" si="8"/>
        <v>0</v>
      </c>
      <c r="F67" s="19">
        <f t="shared" ca="1" si="10"/>
        <v>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8"/>
        <v>0</v>
      </c>
      <c r="E68" s="18">
        <f t="shared" ca="1" si="8"/>
        <v>0</v>
      </c>
      <c r="F68" s="19">
        <f t="shared" ca="1" si="10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8"/>
        <v>0</v>
      </c>
      <c r="E69" s="18">
        <f t="shared" ca="1" si="8"/>
        <v>0</v>
      </c>
      <c r="F69" s="19">
        <f t="shared" ca="1" si="10"/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8"/>
        <v>0</v>
      </c>
      <c r="E70" s="18">
        <f t="shared" ca="1" si="8"/>
        <v>0</v>
      </c>
      <c r="F70" s="19">
        <f t="shared" ca="1" si="10"/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E76" ca="1" si="1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1"/>
        <v>0</v>
      </c>
      <c r="F71" s="19">
        <f t="shared" ca="1" si="10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11"/>
        <v>0</v>
      </c>
      <c r="E72" s="18">
        <f t="shared" ca="1" si="11"/>
        <v>0</v>
      </c>
      <c r="F72" s="19">
        <f t="shared" ca="1" si="10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11"/>
        <v>0</v>
      </c>
      <c r="E73" s="18">
        <f t="shared" ca="1" si="11"/>
        <v>0</v>
      </c>
      <c r="F73" s="19">
        <f t="shared" ca="1" si="10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11"/>
        <v>0</v>
      </c>
      <c r="E74" s="18">
        <f t="shared" ca="1" si="11"/>
        <v>0</v>
      </c>
      <c r="F74" s="19">
        <f t="shared" ca="1" si="10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11"/>
        <v>0</v>
      </c>
      <c r="E75" s="18">
        <f t="shared" ca="1" si="11"/>
        <v>0</v>
      </c>
      <c r="F75" s="19">
        <f t="shared" ca="1" si="10"/>
        <v>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11"/>
        <v>0</v>
      </c>
      <c r="E76" s="18">
        <f t="shared" ca="1" si="11"/>
        <v>0</v>
      </c>
      <c r="F76" s="19">
        <f t="shared" ca="1" si="10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646631009.13</v>
      </c>
      <c r="E77" s="49">
        <f ca="1">SUMIF($C$7:$C$76,"HD",E$7:E$76)</f>
        <v>710180.22999999986</v>
      </c>
      <c r="F77" s="49">
        <f ca="1">SUMIF($C$7:$C$76,"HD",F$7:F$76)</f>
        <v>647341189.3599999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646631009.13</v>
      </c>
      <c r="E79" s="49">
        <f ca="1">E77+E78</f>
        <v>710180.22999999986</v>
      </c>
      <c r="F79" s="49">
        <f ca="1">F77+F78</f>
        <v>647341189.3599999</v>
      </c>
      <c r="G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1F9402E4-3FA7-4F7F-8A7A-006693B646B8}">
      <formula1>"Toplam,Direkt,Endirekt"</formula1>
    </dataValidation>
    <dataValidation type="list" allowBlank="1" showInputMessage="1" showErrorMessage="1" sqref="C2" xr:uid="{C1F52823-1725-48F5-8976-69B544DB3373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8835-EBCD-4707-A39C-ECFF1CB16338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357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773</v>
      </c>
      <c r="E5" s="78">
        <v>776</v>
      </c>
      <c r="F5" s="78">
        <v>777</v>
      </c>
      <c r="G5" s="78">
        <v>778</v>
      </c>
      <c r="H5" s="78">
        <v>779</v>
      </c>
      <c r="I5" s="78">
        <v>782</v>
      </c>
      <c r="J5" s="78">
        <v>783</v>
      </c>
      <c r="K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59</v>
      </c>
      <c r="E6" s="56" t="s">
        <v>62</v>
      </c>
      <c r="F6" s="56" t="s">
        <v>63</v>
      </c>
      <c r="G6" s="56" t="s">
        <v>64</v>
      </c>
      <c r="H6" s="56" t="s">
        <v>65</v>
      </c>
      <c r="I6" s="56" t="s">
        <v>68</v>
      </c>
      <c r="J6" s="56" t="s">
        <v>69</v>
      </c>
      <c r="K6" s="79" t="s">
        <v>358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J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8">
        <f t="shared" ca="1" si="0"/>
        <v>0</v>
      </c>
      <c r="H7" s="18">
        <f t="shared" ca="1" si="0"/>
        <v>0</v>
      </c>
      <c r="I7" s="18">
        <f t="shared" ca="1" si="0"/>
        <v>0</v>
      </c>
      <c r="J7" s="18">
        <f t="shared" ca="1" si="0"/>
        <v>0</v>
      </c>
      <c r="K7" s="19">
        <f t="shared" ref="K7:K22" ca="1" si="1">+SUM(D7:J7)</f>
        <v>0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70177.37999999999</v>
      </c>
      <c r="E8" s="18">
        <f t="shared" ca="1" si="0"/>
        <v>2348645.88</v>
      </c>
      <c r="F8" s="18">
        <f t="shared" ca="1" si="0"/>
        <v>166145277.81999999</v>
      </c>
      <c r="G8" s="18">
        <f t="shared" ca="1" si="0"/>
        <v>343804.97</v>
      </c>
      <c r="H8" s="18">
        <f t="shared" ca="1" si="0"/>
        <v>18843559.68</v>
      </c>
      <c r="I8" s="18">
        <f t="shared" ca="1" si="0"/>
        <v>451110.09</v>
      </c>
      <c r="J8" s="18">
        <f t="shared" ca="1" si="0"/>
        <v>2337694.9500000002</v>
      </c>
      <c r="K8" s="19">
        <f t="shared" ca="1" si="1"/>
        <v>190540270.76999998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20.63</v>
      </c>
      <c r="E9" s="18">
        <f t="shared" ca="1" si="0"/>
        <v>373764.08999999997</v>
      </c>
      <c r="F9" s="18">
        <f t="shared" ca="1" si="0"/>
        <v>39859876.930000007</v>
      </c>
      <c r="G9" s="18">
        <f t="shared" ca="1" si="0"/>
        <v>2229281.13</v>
      </c>
      <c r="H9" s="18">
        <f t="shared" ca="1" si="0"/>
        <v>1060464.8399999999</v>
      </c>
      <c r="I9" s="18">
        <f t="shared" ca="1" si="0"/>
        <v>868.83</v>
      </c>
      <c r="J9" s="18">
        <f t="shared" ca="1" si="0"/>
        <v>79987.19</v>
      </c>
      <c r="K9" s="19">
        <f t="shared" ca="1" si="1"/>
        <v>43604263.640000001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253642.65</v>
      </c>
      <c r="E10" s="18">
        <f t="shared" ca="1" si="0"/>
        <v>13937466.9</v>
      </c>
      <c r="F10" s="18">
        <f t="shared" ca="1" si="0"/>
        <v>744539401.83999991</v>
      </c>
      <c r="G10" s="18">
        <f t="shared" ca="1" si="0"/>
        <v>7017993.2800000003</v>
      </c>
      <c r="H10" s="18">
        <f t="shared" ca="1" si="0"/>
        <v>81360552.260000005</v>
      </c>
      <c r="I10" s="18">
        <f t="shared" ca="1" si="0"/>
        <v>840539.51</v>
      </c>
      <c r="J10" s="18">
        <f t="shared" ca="1" si="0"/>
        <v>9693683.2100000009</v>
      </c>
      <c r="K10" s="19">
        <f t="shared" ca="1" si="1"/>
        <v>857643279.64999986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71453.649999999994</v>
      </c>
      <c r="E11" s="18">
        <f t="shared" ca="1" si="0"/>
        <v>5899334.6899999995</v>
      </c>
      <c r="F11" s="18">
        <f t="shared" ca="1" si="0"/>
        <v>339697611.38999999</v>
      </c>
      <c r="G11" s="18">
        <f t="shared" ca="1" si="0"/>
        <v>337912.78</v>
      </c>
      <c r="H11" s="18">
        <f t="shared" ca="1" si="0"/>
        <v>32846777.359999999</v>
      </c>
      <c r="I11" s="18">
        <f t="shared" ca="1" si="0"/>
        <v>3106603.2</v>
      </c>
      <c r="J11" s="18">
        <f t="shared" ca="1" si="0"/>
        <v>2327217.64</v>
      </c>
      <c r="K11" s="19">
        <f t="shared" ca="1" si="1"/>
        <v>384286910.70999992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9">
        <f t="shared" ca="1" si="1"/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0</v>
      </c>
      <c r="H13" s="18">
        <f t="shared" ca="1" si="0"/>
        <v>0</v>
      </c>
      <c r="I13" s="18">
        <f t="shared" ca="1" si="0"/>
        <v>0</v>
      </c>
      <c r="J13" s="18">
        <f t="shared" ca="1" si="0"/>
        <v>0</v>
      </c>
      <c r="K13" s="19">
        <f t="shared" ca="1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113560.06</v>
      </c>
      <c r="E14" s="18">
        <f t="shared" ca="1" si="0"/>
        <v>7570265.04</v>
      </c>
      <c r="F14" s="18">
        <f t="shared" ca="1" si="0"/>
        <v>600751560.09000003</v>
      </c>
      <c r="G14" s="18">
        <f t="shared" ca="1" si="0"/>
        <v>1896474.0699999998</v>
      </c>
      <c r="H14" s="18">
        <f t="shared" ca="1" si="0"/>
        <v>34481943.890000001</v>
      </c>
      <c r="I14" s="18">
        <f t="shared" ca="1" si="0"/>
        <v>511029.61</v>
      </c>
      <c r="J14" s="18">
        <f t="shared" ca="1" si="0"/>
        <v>4226178.5</v>
      </c>
      <c r="K14" s="19">
        <f t="shared" ca="1" si="1"/>
        <v>649551011.26000011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9">
        <f t="shared" ca="1" si="1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9">
        <f t="shared" ca="1" si="1"/>
        <v>0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0</v>
      </c>
      <c r="J17" s="18">
        <f t="shared" ca="1" si="0"/>
        <v>0</v>
      </c>
      <c r="K17" s="19">
        <f t="shared" ca="1" si="1"/>
        <v>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0</v>
      </c>
      <c r="J18" s="18">
        <f t="shared" ca="1" si="0"/>
        <v>0</v>
      </c>
      <c r="K18" s="19">
        <f t="shared" ca="1" si="1"/>
        <v>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9">
        <f t="shared" ca="1" si="1"/>
        <v>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8">
        <f t="shared" ca="1" si="0"/>
        <v>37414328.390000001</v>
      </c>
      <c r="G20" s="18">
        <f t="shared" ca="1" si="0"/>
        <v>3986490.99</v>
      </c>
      <c r="H20" s="18">
        <f t="shared" ca="1" si="0"/>
        <v>16850650.039999999</v>
      </c>
      <c r="I20" s="18">
        <f t="shared" ca="1" si="0"/>
        <v>1447552.15</v>
      </c>
      <c r="J20" s="18">
        <f t="shared" ca="1" si="0"/>
        <v>0</v>
      </c>
      <c r="K20" s="19">
        <f t="shared" ca="1" si="1"/>
        <v>59699021.57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5203418.7300000004</v>
      </c>
      <c r="G21" s="18">
        <f t="shared" ca="1" si="0"/>
        <v>0</v>
      </c>
      <c r="H21" s="18">
        <f t="shared" ca="1" si="0"/>
        <v>68421.91</v>
      </c>
      <c r="I21" s="18">
        <f t="shared" ca="1" si="0"/>
        <v>272160</v>
      </c>
      <c r="J21" s="18">
        <f t="shared" ca="1" si="0"/>
        <v>0</v>
      </c>
      <c r="K21" s="19">
        <f t="shared" ca="1" si="1"/>
        <v>5544000.6400000006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9297618.3000000007</v>
      </c>
      <c r="E22" s="18">
        <f t="shared" ca="1" si="0"/>
        <v>276017404.81</v>
      </c>
      <c r="F22" s="18">
        <f t="shared" ca="1" si="0"/>
        <v>5163543873.5199995</v>
      </c>
      <c r="G22" s="18">
        <f t="shared" ca="1" si="0"/>
        <v>37352074.730000004</v>
      </c>
      <c r="H22" s="18">
        <f t="shared" ca="1" si="0"/>
        <v>2023881428.0300002</v>
      </c>
      <c r="I22" s="18">
        <f t="shared" ca="1" si="0"/>
        <v>31239164.380000003</v>
      </c>
      <c r="J22" s="18">
        <f t="shared" ca="1" si="0"/>
        <v>318045223.04000002</v>
      </c>
      <c r="K22" s="19">
        <f t="shared" ca="1" si="1"/>
        <v>7859376786.8099995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J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8821.17</v>
      </c>
      <c r="E23" s="18">
        <f t="shared" ca="1" si="2"/>
        <v>3107314.04</v>
      </c>
      <c r="F23" s="18">
        <f t="shared" ca="1" si="2"/>
        <v>720638411.11000001</v>
      </c>
      <c r="G23" s="18">
        <f t="shared" ca="1" si="2"/>
        <v>0</v>
      </c>
      <c r="H23" s="18">
        <f t="shared" ca="1" si="2"/>
        <v>41057060.229999997</v>
      </c>
      <c r="I23" s="18">
        <f t="shared" ca="1" si="2"/>
        <v>1034992.61</v>
      </c>
      <c r="J23" s="18">
        <f t="shared" ca="1" si="2"/>
        <v>437920.46</v>
      </c>
      <c r="K23" s="19">
        <f ca="1">+SUM(D23:J23)</f>
        <v>766284519.62000012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953645.94659999991</v>
      </c>
      <c r="E24" s="18">
        <f t="shared" ca="1" si="2"/>
        <v>23614631.877999999</v>
      </c>
      <c r="F24" s="18">
        <f t="shared" ca="1" si="2"/>
        <v>1772720932.8343799</v>
      </c>
      <c r="G24" s="18">
        <f t="shared" ca="1" si="2"/>
        <v>1656138.7988</v>
      </c>
      <c r="H24" s="18">
        <f t="shared" ca="1" si="2"/>
        <v>257789456.35394898</v>
      </c>
      <c r="I24" s="18">
        <f t="shared" ca="1" si="2"/>
        <v>1777990.5348</v>
      </c>
      <c r="J24" s="18">
        <f t="shared" ca="1" si="2"/>
        <v>28883888.854400001</v>
      </c>
      <c r="K24" s="19">
        <f ca="1">+SUM(D24:J24)</f>
        <v>2087396685.2009289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1116.8800000000001</v>
      </c>
      <c r="E25" s="18">
        <f t="shared" ca="1" si="2"/>
        <v>256908.05</v>
      </c>
      <c r="F25" s="18">
        <f t="shared" ca="1" si="2"/>
        <v>100954046.68000001</v>
      </c>
      <c r="G25" s="18">
        <f t="shared" ca="1" si="2"/>
        <v>0</v>
      </c>
      <c r="H25" s="18">
        <f t="shared" ca="1" si="2"/>
        <v>7316886.3800000008</v>
      </c>
      <c r="I25" s="18">
        <f t="shared" ca="1" si="2"/>
        <v>-35767.5</v>
      </c>
      <c r="J25" s="18">
        <f t="shared" ca="1" si="2"/>
        <v>378551.1</v>
      </c>
      <c r="K25" s="19">
        <f t="shared" ref="K25:K46" ca="1" si="3">+SUM(D25:J25)</f>
        <v>108871741.59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520446.22</v>
      </c>
      <c r="F26" s="18">
        <f t="shared" ca="1" si="2"/>
        <v>16509021.23</v>
      </c>
      <c r="G26" s="18">
        <f t="shared" ca="1" si="2"/>
        <v>0</v>
      </c>
      <c r="H26" s="18">
        <f t="shared" ca="1" si="2"/>
        <v>626377.84</v>
      </c>
      <c r="I26" s="18">
        <f t="shared" ca="1" si="2"/>
        <v>0</v>
      </c>
      <c r="J26" s="18">
        <f t="shared" ca="1" si="2"/>
        <v>0</v>
      </c>
      <c r="K26" s="19">
        <f t="shared" ca="1" si="3"/>
        <v>17655845.289999999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59208.070000000007</v>
      </c>
      <c r="E27" s="18">
        <f t="shared" ca="1" si="2"/>
        <v>6376074.6500000004</v>
      </c>
      <c r="F27" s="18">
        <f t="shared" ca="1" si="2"/>
        <v>305203663.56999999</v>
      </c>
      <c r="G27" s="18">
        <f t="shared" ca="1" si="2"/>
        <v>468509.08</v>
      </c>
      <c r="H27" s="18">
        <f t="shared" ca="1" si="2"/>
        <v>36890723.719999999</v>
      </c>
      <c r="I27" s="18">
        <f t="shared" ca="1" si="2"/>
        <v>204145.35</v>
      </c>
      <c r="J27" s="18">
        <f t="shared" ca="1" si="2"/>
        <v>1881580.24</v>
      </c>
      <c r="K27" s="19">
        <f t="shared" ca="1" si="3"/>
        <v>351083904.68000007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8">
        <f t="shared" ca="1" si="2"/>
        <v>0</v>
      </c>
      <c r="G28" s="18">
        <f t="shared" ca="1" si="2"/>
        <v>0</v>
      </c>
      <c r="H28" s="18">
        <f t="shared" ca="1" si="2"/>
        <v>0</v>
      </c>
      <c r="I28" s="18">
        <f t="shared" ca="1" si="2"/>
        <v>0</v>
      </c>
      <c r="J28" s="18">
        <f t="shared" ca="1" si="2"/>
        <v>0</v>
      </c>
      <c r="K28" s="19">
        <f t="shared" ca="1" si="3"/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67805.429999999993</v>
      </c>
      <c r="E29" s="18">
        <f t="shared" ca="1" si="2"/>
        <v>5285084.3599999994</v>
      </c>
      <c r="F29" s="18">
        <f t="shared" ca="1" si="2"/>
        <v>587455088.26999998</v>
      </c>
      <c r="G29" s="18">
        <f t="shared" ca="1" si="2"/>
        <v>343804.97</v>
      </c>
      <c r="H29" s="18">
        <f t="shared" ca="1" si="2"/>
        <v>6447935.8600000003</v>
      </c>
      <c r="I29" s="18">
        <f t="shared" ca="1" si="2"/>
        <v>21917688.670000002</v>
      </c>
      <c r="J29" s="18">
        <f t="shared" ca="1" si="2"/>
        <v>2337694.9500000002</v>
      </c>
      <c r="K29" s="19">
        <f t="shared" ca="1" si="3"/>
        <v>623855102.50999999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29511647.04999996</v>
      </c>
      <c r="F30" s="18">
        <f t="shared" ca="1" si="2"/>
        <v>0</v>
      </c>
      <c r="G30" s="18">
        <f t="shared" ca="1" si="2"/>
        <v>0</v>
      </c>
      <c r="H30" s="18">
        <f t="shared" ca="1" si="2"/>
        <v>0</v>
      </c>
      <c r="I30" s="18">
        <f t="shared" ca="1" si="2"/>
        <v>0</v>
      </c>
      <c r="J30" s="18">
        <f t="shared" ca="1" si="2"/>
        <v>0</v>
      </c>
      <c r="K30" s="19">
        <f t="shared" ca="1" si="3"/>
        <v>29511647.04999996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0</v>
      </c>
      <c r="E31" s="18">
        <f t="shared" ca="1" si="2"/>
        <v>2652542.0299999998</v>
      </c>
      <c r="F31" s="18">
        <f t="shared" ca="1" si="2"/>
        <v>73230015.129999995</v>
      </c>
      <c r="G31" s="18">
        <f t="shared" ca="1" si="2"/>
        <v>374.44</v>
      </c>
      <c r="H31" s="18">
        <f t="shared" ca="1" si="2"/>
        <v>5146716.2699999996</v>
      </c>
      <c r="I31" s="18">
        <f t="shared" ca="1" si="2"/>
        <v>0</v>
      </c>
      <c r="J31" s="18">
        <f t="shared" ca="1" si="2"/>
        <v>363732.38</v>
      </c>
      <c r="K31" s="19">
        <f t="shared" ca="1" si="3"/>
        <v>81393380.249999985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4461.05</v>
      </c>
      <c r="E32" s="18">
        <f t="shared" ca="1" si="2"/>
        <v>7191346.1299999999</v>
      </c>
      <c r="F32" s="18">
        <f t="shared" ca="1" si="2"/>
        <v>225095374.2799986</v>
      </c>
      <c r="G32" s="18">
        <f t="shared" ca="1" si="2"/>
        <v>0</v>
      </c>
      <c r="H32" s="18">
        <f t="shared" ca="1" si="2"/>
        <v>14177228.559999945</v>
      </c>
      <c r="I32" s="18">
        <f t="shared" ca="1" si="2"/>
        <v>0</v>
      </c>
      <c r="J32" s="18">
        <f t="shared" ca="1" si="2"/>
        <v>936537.03000000014</v>
      </c>
      <c r="K32" s="19">
        <f t="shared" ca="1" si="3"/>
        <v>247404947.04999855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5101.1899999999996</v>
      </c>
      <c r="E33" s="18">
        <f t="shared" ca="1" si="2"/>
        <v>3692.67</v>
      </c>
      <c r="F33" s="18">
        <f t="shared" ca="1" si="2"/>
        <v>-1906934.7399999979</v>
      </c>
      <c r="G33" s="18">
        <f t="shared" ca="1" si="2"/>
        <v>0</v>
      </c>
      <c r="H33" s="18">
        <f t="shared" ca="1" si="2"/>
        <v>1262041.2100000002</v>
      </c>
      <c r="I33" s="18">
        <f t="shared" ca="1" si="2"/>
        <v>0</v>
      </c>
      <c r="J33" s="18">
        <f t="shared" ca="1" si="2"/>
        <v>0</v>
      </c>
      <c r="K33" s="19">
        <f t="shared" ca="1" si="3"/>
        <v>-636099.6699999976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8">
        <f t="shared" ca="1" si="2"/>
        <v>0</v>
      </c>
      <c r="G34" s="18">
        <f t="shared" ca="1" si="2"/>
        <v>0</v>
      </c>
      <c r="H34" s="18">
        <f t="shared" ca="1" si="2"/>
        <v>0</v>
      </c>
      <c r="I34" s="18">
        <f t="shared" ca="1" si="2"/>
        <v>0</v>
      </c>
      <c r="J34" s="18">
        <f t="shared" ca="1" si="2"/>
        <v>0</v>
      </c>
      <c r="K34" s="19">
        <f t="shared" ca="1" si="3"/>
        <v>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8">
        <f t="shared" ca="1" si="2"/>
        <v>0</v>
      </c>
      <c r="G35" s="18">
        <f t="shared" ca="1" si="2"/>
        <v>0</v>
      </c>
      <c r="H35" s="18">
        <f t="shared" ca="1" si="2"/>
        <v>0</v>
      </c>
      <c r="I35" s="18">
        <f t="shared" ca="1" si="2"/>
        <v>0</v>
      </c>
      <c r="J35" s="18">
        <f t="shared" ca="1" si="2"/>
        <v>0</v>
      </c>
      <c r="K35" s="19">
        <f t="shared" ca="1" si="3"/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8">
        <f t="shared" ca="1" si="2"/>
        <v>0</v>
      </c>
      <c r="I36" s="18">
        <f t="shared" ca="1" si="2"/>
        <v>0</v>
      </c>
      <c r="J36" s="18">
        <f t="shared" ca="1" si="2"/>
        <v>0</v>
      </c>
      <c r="K36" s="19">
        <f t="shared" ca="1" si="3"/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18039.7</v>
      </c>
      <c r="F37" s="18">
        <f t="shared" ca="1" si="2"/>
        <v>39173489.090000004</v>
      </c>
      <c r="G37" s="18">
        <f t="shared" ca="1" si="2"/>
        <v>0</v>
      </c>
      <c r="H37" s="18">
        <f t="shared" ca="1" si="2"/>
        <v>3342055.78</v>
      </c>
      <c r="I37" s="18">
        <f t="shared" ca="1" si="2"/>
        <v>0</v>
      </c>
      <c r="J37" s="18">
        <f t="shared" ca="1" si="2"/>
        <v>0</v>
      </c>
      <c r="K37" s="19">
        <f t="shared" ca="1" si="3"/>
        <v>42533584.570000008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8">
        <f t="shared" ca="1" si="2"/>
        <v>0</v>
      </c>
      <c r="H38" s="18">
        <f t="shared" ca="1" si="2"/>
        <v>0</v>
      </c>
      <c r="I38" s="18">
        <f t="shared" ca="1" si="2"/>
        <v>0</v>
      </c>
      <c r="J38" s="18">
        <f t="shared" ca="1" si="2"/>
        <v>0</v>
      </c>
      <c r="K38" s="19">
        <f t="shared" ca="1" si="3"/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J54" ca="1" si="4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0</v>
      </c>
      <c r="E39" s="18">
        <f t="shared" ca="1" si="4"/>
        <v>145974.51999999999</v>
      </c>
      <c r="F39" s="18">
        <f t="shared" ca="1" si="4"/>
        <v>22875004.600000001</v>
      </c>
      <c r="G39" s="18">
        <f t="shared" ca="1" si="4"/>
        <v>0</v>
      </c>
      <c r="H39" s="18">
        <f t="shared" ca="1" si="4"/>
        <v>3995387.48</v>
      </c>
      <c r="I39" s="18">
        <f t="shared" ca="1" si="4"/>
        <v>0</v>
      </c>
      <c r="J39" s="18">
        <f t="shared" ca="1" si="4"/>
        <v>113552.99</v>
      </c>
      <c r="K39" s="19">
        <f t="shared" ca="1" si="3"/>
        <v>27129919.59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4"/>
        <v>0</v>
      </c>
      <c r="E40" s="18">
        <f t="shared" ca="1" si="4"/>
        <v>0</v>
      </c>
      <c r="F40" s="18">
        <f t="shared" ca="1" si="4"/>
        <v>0</v>
      </c>
      <c r="G40" s="18">
        <f t="shared" ca="1" si="4"/>
        <v>0</v>
      </c>
      <c r="H40" s="18">
        <f t="shared" ca="1" si="4"/>
        <v>0</v>
      </c>
      <c r="I40" s="18">
        <f t="shared" ca="1" si="4"/>
        <v>0</v>
      </c>
      <c r="J40" s="18">
        <f t="shared" ca="1" si="4"/>
        <v>0</v>
      </c>
      <c r="K40" s="19">
        <f t="shared" ca="1" si="3"/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4"/>
        <v>0</v>
      </c>
      <c r="E41" s="18">
        <f t="shared" ca="1" si="4"/>
        <v>0</v>
      </c>
      <c r="F41" s="18">
        <f t="shared" ca="1" si="4"/>
        <v>0</v>
      </c>
      <c r="G41" s="18">
        <f t="shared" ca="1" si="4"/>
        <v>0</v>
      </c>
      <c r="H41" s="18">
        <f t="shared" ca="1" si="4"/>
        <v>0</v>
      </c>
      <c r="I41" s="18">
        <f t="shared" ca="1" si="4"/>
        <v>0</v>
      </c>
      <c r="J41" s="18">
        <f t="shared" ca="1" si="4"/>
        <v>0</v>
      </c>
      <c r="K41" s="19">
        <f t="shared" ca="1" si="3"/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4"/>
        <v>100560.34000000001</v>
      </c>
      <c r="E42" s="18">
        <f t="shared" ca="1" si="4"/>
        <v>5190771.33</v>
      </c>
      <c r="F42" s="18">
        <f t="shared" ca="1" si="4"/>
        <v>358357344.24000043</v>
      </c>
      <c r="G42" s="18">
        <f t="shared" ca="1" si="4"/>
        <v>1365042.94</v>
      </c>
      <c r="H42" s="18">
        <f t="shared" ca="1" si="4"/>
        <v>43576825.659999996</v>
      </c>
      <c r="I42" s="18">
        <f t="shared" ca="1" si="4"/>
        <v>454174.69</v>
      </c>
      <c r="J42" s="18">
        <f t="shared" ca="1" si="4"/>
        <v>6659993.6400000006</v>
      </c>
      <c r="K42" s="19">
        <f t="shared" ref="K42" ca="1" si="5">+SUM(D42:J42)</f>
        <v>415704712.84000045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4"/>
        <v>0</v>
      </c>
      <c r="E43" s="18">
        <f t="shared" ca="1" si="4"/>
        <v>88446.5</v>
      </c>
      <c r="F43" s="18">
        <f t="shared" ca="1" si="4"/>
        <v>99625799.940000027</v>
      </c>
      <c r="G43" s="18">
        <f t="shared" ca="1" si="4"/>
        <v>0</v>
      </c>
      <c r="H43" s="18">
        <f t="shared" ca="1" si="4"/>
        <v>8171262.5599999921</v>
      </c>
      <c r="I43" s="18">
        <f t="shared" ca="1" si="4"/>
        <v>0</v>
      </c>
      <c r="J43" s="18">
        <f t="shared" ca="1" si="4"/>
        <v>59804.54</v>
      </c>
      <c r="K43" s="19">
        <f t="shared" ca="1" si="3"/>
        <v>107945313.54000002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4"/>
        <v>0</v>
      </c>
      <c r="E44" s="18">
        <f t="shared" ca="1" si="4"/>
        <v>0</v>
      </c>
      <c r="F44" s="18">
        <f t="shared" ca="1" si="4"/>
        <v>0</v>
      </c>
      <c r="G44" s="18">
        <f t="shared" ca="1" si="4"/>
        <v>0</v>
      </c>
      <c r="H44" s="18">
        <f t="shared" ca="1" si="4"/>
        <v>0</v>
      </c>
      <c r="I44" s="18">
        <f t="shared" ca="1" si="4"/>
        <v>0</v>
      </c>
      <c r="J44" s="18">
        <f t="shared" ca="1" si="4"/>
        <v>0</v>
      </c>
      <c r="K44" s="19">
        <f t="shared" ca="1" si="3"/>
        <v>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4"/>
        <v>0</v>
      </c>
      <c r="E45" s="18">
        <f t="shared" ca="1" si="4"/>
        <v>0</v>
      </c>
      <c r="F45" s="18">
        <f t="shared" ca="1" si="4"/>
        <v>0</v>
      </c>
      <c r="G45" s="18">
        <f t="shared" ca="1" si="4"/>
        <v>0</v>
      </c>
      <c r="H45" s="18">
        <f t="shared" ca="1" si="4"/>
        <v>0</v>
      </c>
      <c r="I45" s="18">
        <f t="shared" ca="1" si="4"/>
        <v>0</v>
      </c>
      <c r="J45" s="18">
        <f t="shared" ca="1" si="4"/>
        <v>0</v>
      </c>
      <c r="K45" s="19">
        <f t="shared" ca="1" si="3"/>
        <v>0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4"/>
        <v>0</v>
      </c>
      <c r="E46" s="18">
        <f t="shared" ca="1" si="4"/>
        <v>0</v>
      </c>
      <c r="F46" s="18">
        <f t="shared" ca="1" si="4"/>
        <v>0</v>
      </c>
      <c r="G46" s="18">
        <f t="shared" ca="1" si="4"/>
        <v>0</v>
      </c>
      <c r="H46" s="18">
        <f t="shared" ca="1" si="4"/>
        <v>0</v>
      </c>
      <c r="I46" s="18">
        <f t="shared" ca="1" si="4"/>
        <v>0</v>
      </c>
      <c r="J46" s="18">
        <f t="shared" ca="1" si="4"/>
        <v>0</v>
      </c>
      <c r="K46" s="19">
        <f t="shared" ca="1" si="3"/>
        <v>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4"/>
        <v>0</v>
      </c>
      <c r="E47" s="18">
        <f t="shared" ca="1" si="4"/>
        <v>0</v>
      </c>
      <c r="F47" s="18">
        <f t="shared" ca="1" si="4"/>
        <v>0</v>
      </c>
      <c r="G47" s="18">
        <f t="shared" ca="1" si="4"/>
        <v>0</v>
      </c>
      <c r="H47" s="18">
        <f t="shared" ca="1" si="4"/>
        <v>0</v>
      </c>
      <c r="I47" s="18">
        <f t="shared" ca="1" si="4"/>
        <v>0</v>
      </c>
      <c r="J47" s="18">
        <f t="shared" ca="1" si="4"/>
        <v>0</v>
      </c>
      <c r="K47" s="19">
        <f t="shared" ref="K47:K60" ca="1" si="6">+SUM(D47:J47)</f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4"/>
        <v>0</v>
      </c>
      <c r="E48" s="18">
        <f t="shared" ca="1" si="4"/>
        <v>0</v>
      </c>
      <c r="F48" s="18">
        <f t="shared" ca="1" si="4"/>
        <v>0</v>
      </c>
      <c r="G48" s="18">
        <f t="shared" ca="1" si="4"/>
        <v>0</v>
      </c>
      <c r="H48" s="18">
        <f t="shared" ca="1" si="4"/>
        <v>0</v>
      </c>
      <c r="I48" s="18">
        <f t="shared" ca="1" si="4"/>
        <v>0</v>
      </c>
      <c r="J48" s="18">
        <f t="shared" ca="1" si="4"/>
        <v>0</v>
      </c>
      <c r="K48" s="19">
        <f t="shared" ca="1" si="6"/>
        <v>0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4"/>
        <v>4730.95</v>
      </c>
      <c r="E49" s="18">
        <f t="shared" ca="1" si="4"/>
        <v>447640.48</v>
      </c>
      <c r="F49" s="18">
        <f t="shared" ca="1" si="4"/>
        <v>78923894.189999998</v>
      </c>
      <c r="G49" s="18">
        <f t="shared" ca="1" si="4"/>
        <v>0</v>
      </c>
      <c r="H49" s="18">
        <f t="shared" ca="1" si="4"/>
        <v>4693869.29</v>
      </c>
      <c r="I49" s="18">
        <f t="shared" ca="1" si="4"/>
        <v>972431</v>
      </c>
      <c r="J49" s="18">
        <f t="shared" ca="1" si="4"/>
        <v>356205.05</v>
      </c>
      <c r="K49" s="19">
        <f t="shared" ca="1" si="6"/>
        <v>85398770.960000008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4"/>
        <v>0</v>
      </c>
      <c r="E50" s="18">
        <f t="shared" ca="1" si="4"/>
        <v>0</v>
      </c>
      <c r="F50" s="18">
        <f t="shared" ca="1" si="4"/>
        <v>0</v>
      </c>
      <c r="G50" s="18">
        <f t="shared" ca="1" si="4"/>
        <v>0</v>
      </c>
      <c r="H50" s="18">
        <f t="shared" ca="1" si="4"/>
        <v>0</v>
      </c>
      <c r="I50" s="18">
        <f t="shared" ca="1" si="4"/>
        <v>0</v>
      </c>
      <c r="J50" s="18">
        <f t="shared" ca="1" si="4"/>
        <v>0</v>
      </c>
      <c r="K50" s="19">
        <f t="shared" ca="1" si="6"/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4"/>
        <v>0</v>
      </c>
      <c r="E51" s="18">
        <f t="shared" ca="1" si="4"/>
        <v>0</v>
      </c>
      <c r="F51" s="18">
        <f t="shared" ca="1" si="4"/>
        <v>0</v>
      </c>
      <c r="G51" s="18">
        <f t="shared" ca="1" si="4"/>
        <v>0</v>
      </c>
      <c r="H51" s="18">
        <f t="shared" ca="1" si="4"/>
        <v>0</v>
      </c>
      <c r="I51" s="18">
        <f t="shared" ca="1" si="4"/>
        <v>0</v>
      </c>
      <c r="J51" s="18">
        <f t="shared" ca="1" si="4"/>
        <v>0</v>
      </c>
      <c r="K51" s="19">
        <f t="shared" ca="1" si="6"/>
        <v>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4"/>
        <v>0</v>
      </c>
      <c r="E52" s="18">
        <f t="shared" ca="1" si="4"/>
        <v>0</v>
      </c>
      <c r="F52" s="18">
        <f t="shared" ca="1" si="4"/>
        <v>0</v>
      </c>
      <c r="G52" s="18">
        <f t="shared" ca="1" si="4"/>
        <v>0</v>
      </c>
      <c r="H52" s="18">
        <f t="shared" ca="1" si="4"/>
        <v>0</v>
      </c>
      <c r="I52" s="18">
        <f t="shared" ca="1" si="4"/>
        <v>0</v>
      </c>
      <c r="J52" s="18">
        <f t="shared" ca="1" si="4"/>
        <v>0</v>
      </c>
      <c r="K52" s="19">
        <f t="shared" ref="K52" ca="1" si="7">+SUM(D52:J52)</f>
        <v>0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4"/>
        <v>0</v>
      </c>
      <c r="E53" s="18">
        <f t="shared" ca="1" si="4"/>
        <v>0</v>
      </c>
      <c r="F53" s="18">
        <f t="shared" ca="1" si="4"/>
        <v>0</v>
      </c>
      <c r="G53" s="18">
        <f t="shared" ca="1" si="4"/>
        <v>0</v>
      </c>
      <c r="H53" s="18">
        <f t="shared" ca="1" si="4"/>
        <v>0</v>
      </c>
      <c r="I53" s="18">
        <f t="shared" ca="1" si="4"/>
        <v>0</v>
      </c>
      <c r="J53" s="18">
        <f t="shared" ca="1" si="4"/>
        <v>0</v>
      </c>
      <c r="K53" s="19">
        <f t="shared" ref="K53:K55" ca="1" si="8">+SUM(D53:J53)</f>
        <v>0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4"/>
        <v>0</v>
      </c>
      <c r="E54" s="18">
        <f t="shared" ca="1" si="4"/>
        <v>0</v>
      </c>
      <c r="F54" s="18">
        <f t="shared" ca="1" si="4"/>
        <v>0</v>
      </c>
      <c r="G54" s="18">
        <f t="shared" ca="1" si="4"/>
        <v>0</v>
      </c>
      <c r="H54" s="18">
        <f t="shared" ca="1" si="4"/>
        <v>0</v>
      </c>
      <c r="I54" s="18">
        <f t="shared" ca="1" si="4"/>
        <v>0</v>
      </c>
      <c r="J54" s="18">
        <f t="shared" ca="1" si="4"/>
        <v>0</v>
      </c>
      <c r="K54" s="19">
        <f t="shared" ca="1" si="8"/>
        <v>0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J70" ca="1" si="9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9"/>
        <v>0</v>
      </c>
      <c r="F55" s="18">
        <f t="shared" ca="1" si="9"/>
        <v>0</v>
      </c>
      <c r="G55" s="18">
        <f t="shared" ca="1" si="9"/>
        <v>0</v>
      </c>
      <c r="H55" s="18">
        <f t="shared" ca="1" si="9"/>
        <v>0</v>
      </c>
      <c r="I55" s="18">
        <f t="shared" ca="1" si="9"/>
        <v>0</v>
      </c>
      <c r="J55" s="18">
        <f t="shared" ca="1" si="9"/>
        <v>0</v>
      </c>
      <c r="K55" s="19">
        <f t="shared" ca="1" si="8"/>
        <v>0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9"/>
        <v>0</v>
      </c>
      <c r="E56" s="18">
        <f t="shared" ca="1" si="9"/>
        <v>0</v>
      </c>
      <c r="F56" s="18">
        <f t="shared" ca="1" si="9"/>
        <v>0</v>
      </c>
      <c r="G56" s="18">
        <f t="shared" ca="1" si="9"/>
        <v>0</v>
      </c>
      <c r="H56" s="18">
        <f t="shared" ca="1" si="9"/>
        <v>0</v>
      </c>
      <c r="I56" s="18">
        <f t="shared" ca="1" si="9"/>
        <v>0</v>
      </c>
      <c r="J56" s="18">
        <f t="shared" ca="1" si="9"/>
        <v>0</v>
      </c>
      <c r="K56" s="19">
        <f t="shared" ca="1" si="6"/>
        <v>0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9"/>
        <v>0</v>
      </c>
      <c r="E57" s="18">
        <f t="shared" ca="1" si="9"/>
        <v>0</v>
      </c>
      <c r="F57" s="18">
        <f t="shared" ca="1" si="9"/>
        <v>0</v>
      </c>
      <c r="G57" s="18">
        <f t="shared" ca="1" si="9"/>
        <v>0</v>
      </c>
      <c r="H57" s="18">
        <f t="shared" ca="1" si="9"/>
        <v>0</v>
      </c>
      <c r="I57" s="18">
        <f t="shared" ca="1" si="9"/>
        <v>0</v>
      </c>
      <c r="J57" s="18">
        <f t="shared" ca="1" si="9"/>
        <v>0</v>
      </c>
      <c r="K57" s="19">
        <f t="shared" ca="1" si="6"/>
        <v>0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9"/>
        <v>0</v>
      </c>
      <c r="E58" s="18">
        <f t="shared" ca="1" si="9"/>
        <v>0</v>
      </c>
      <c r="F58" s="18">
        <f t="shared" ca="1" si="9"/>
        <v>0</v>
      </c>
      <c r="G58" s="18">
        <f t="shared" ca="1" si="9"/>
        <v>0</v>
      </c>
      <c r="H58" s="18">
        <f t="shared" ca="1" si="9"/>
        <v>0</v>
      </c>
      <c r="I58" s="18">
        <f t="shared" ca="1" si="9"/>
        <v>0</v>
      </c>
      <c r="J58" s="18">
        <f t="shared" ca="1" si="9"/>
        <v>0</v>
      </c>
      <c r="K58" s="19">
        <f t="shared" ca="1" si="6"/>
        <v>0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9"/>
        <v>0</v>
      </c>
      <c r="E59" s="18">
        <f t="shared" ca="1" si="9"/>
        <v>0</v>
      </c>
      <c r="F59" s="18">
        <f t="shared" ca="1" si="9"/>
        <v>0</v>
      </c>
      <c r="G59" s="18">
        <f t="shared" ca="1" si="9"/>
        <v>0</v>
      </c>
      <c r="H59" s="18">
        <f t="shared" ca="1" si="9"/>
        <v>0</v>
      </c>
      <c r="I59" s="18">
        <f t="shared" ca="1" si="9"/>
        <v>0</v>
      </c>
      <c r="J59" s="18">
        <f t="shared" ca="1" si="9"/>
        <v>0</v>
      </c>
      <c r="K59" s="19">
        <f t="shared" ca="1" si="6"/>
        <v>0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9"/>
        <v>0</v>
      </c>
      <c r="E60" s="18">
        <f t="shared" ca="1" si="9"/>
        <v>0</v>
      </c>
      <c r="F60" s="18">
        <f t="shared" ca="1" si="9"/>
        <v>0</v>
      </c>
      <c r="G60" s="18">
        <f t="shared" ca="1" si="9"/>
        <v>0</v>
      </c>
      <c r="H60" s="18">
        <f t="shared" ca="1" si="9"/>
        <v>0</v>
      </c>
      <c r="I60" s="18">
        <f t="shared" ca="1" si="9"/>
        <v>0</v>
      </c>
      <c r="J60" s="18">
        <f t="shared" ca="1" si="9"/>
        <v>0</v>
      </c>
      <c r="K60" s="19">
        <f t="shared" ca="1" si="6"/>
        <v>0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9"/>
        <v>0</v>
      </c>
      <c r="E61" s="18">
        <f t="shared" ca="1" si="9"/>
        <v>0</v>
      </c>
      <c r="F61" s="18">
        <f t="shared" ca="1" si="9"/>
        <v>0</v>
      </c>
      <c r="G61" s="18">
        <f t="shared" ca="1" si="9"/>
        <v>0</v>
      </c>
      <c r="H61" s="18">
        <f t="shared" ca="1" si="9"/>
        <v>0</v>
      </c>
      <c r="I61" s="18">
        <f t="shared" ca="1" si="9"/>
        <v>0</v>
      </c>
      <c r="J61" s="18">
        <f t="shared" ca="1" si="9"/>
        <v>0</v>
      </c>
      <c r="K61" s="19">
        <f t="shared" ref="K61" ca="1" si="10">+SUM(D61:J61)</f>
        <v>0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9"/>
        <v>0</v>
      </c>
      <c r="E62" s="18">
        <f t="shared" ca="1" si="9"/>
        <v>0</v>
      </c>
      <c r="F62" s="18">
        <f t="shared" ca="1" si="9"/>
        <v>0</v>
      </c>
      <c r="G62" s="18">
        <f t="shared" ca="1" si="9"/>
        <v>0</v>
      </c>
      <c r="H62" s="18">
        <f t="shared" ca="1" si="9"/>
        <v>0</v>
      </c>
      <c r="I62" s="18">
        <f t="shared" ca="1" si="9"/>
        <v>0</v>
      </c>
      <c r="J62" s="18">
        <f t="shared" ca="1" si="9"/>
        <v>0</v>
      </c>
      <c r="K62" s="19">
        <f t="shared" ref="K62:K76" ca="1" si="11">+SUM(D62:J62)</f>
        <v>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9"/>
        <v>0</v>
      </c>
      <c r="E63" s="18">
        <f t="shared" ca="1" si="9"/>
        <v>0</v>
      </c>
      <c r="F63" s="18">
        <f t="shared" ca="1" si="9"/>
        <v>0</v>
      </c>
      <c r="G63" s="18">
        <f t="shared" ca="1" si="9"/>
        <v>0</v>
      </c>
      <c r="H63" s="18">
        <f t="shared" ca="1" si="9"/>
        <v>0</v>
      </c>
      <c r="I63" s="18">
        <f t="shared" ca="1" si="9"/>
        <v>0</v>
      </c>
      <c r="J63" s="18">
        <f t="shared" ca="1" si="9"/>
        <v>0</v>
      </c>
      <c r="K63" s="19">
        <f t="shared" ca="1" si="11"/>
        <v>0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9"/>
        <v>0</v>
      </c>
      <c r="E64" s="18">
        <f t="shared" ca="1" si="9"/>
        <v>0</v>
      </c>
      <c r="F64" s="18">
        <f t="shared" ca="1" si="9"/>
        <v>0</v>
      </c>
      <c r="G64" s="18">
        <f t="shared" ca="1" si="9"/>
        <v>0</v>
      </c>
      <c r="H64" s="18">
        <f t="shared" ca="1" si="9"/>
        <v>0</v>
      </c>
      <c r="I64" s="18">
        <f t="shared" ca="1" si="9"/>
        <v>0</v>
      </c>
      <c r="J64" s="18">
        <f t="shared" ca="1" si="9"/>
        <v>0</v>
      </c>
      <c r="K64" s="19">
        <f t="shared" ca="1" si="11"/>
        <v>0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9"/>
        <v>0</v>
      </c>
      <c r="E65" s="18">
        <f t="shared" ca="1" si="9"/>
        <v>0</v>
      </c>
      <c r="F65" s="18">
        <f t="shared" ca="1" si="9"/>
        <v>0</v>
      </c>
      <c r="G65" s="18">
        <f t="shared" ca="1" si="9"/>
        <v>0</v>
      </c>
      <c r="H65" s="18">
        <f t="shared" ca="1" si="9"/>
        <v>0</v>
      </c>
      <c r="I65" s="18">
        <f t="shared" ca="1" si="9"/>
        <v>0</v>
      </c>
      <c r="J65" s="18">
        <f t="shared" ca="1" si="9"/>
        <v>0</v>
      </c>
      <c r="K65" s="19">
        <f t="shared" ca="1" si="11"/>
        <v>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9"/>
        <v>0</v>
      </c>
      <c r="E66" s="18">
        <f t="shared" ca="1" si="9"/>
        <v>0</v>
      </c>
      <c r="F66" s="18">
        <f t="shared" ca="1" si="9"/>
        <v>0</v>
      </c>
      <c r="G66" s="18">
        <f t="shared" ca="1" si="9"/>
        <v>0</v>
      </c>
      <c r="H66" s="18">
        <f t="shared" ca="1" si="9"/>
        <v>0</v>
      </c>
      <c r="I66" s="18">
        <f t="shared" ca="1" si="9"/>
        <v>0</v>
      </c>
      <c r="J66" s="18">
        <f t="shared" ca="1" si="9"/>
        <v>0</v>
      </c>
      <c r="K66" s="19">
        <f t="shared" ca="1" si="11"/>
        <v>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9"/>
        <v>0</v>
      </c>
      <c r="E67" s="18">
        <f t="shared" ca="1" si="9"/>
        <v>0</v>
      </c>
      <c r="F67" s="18">
        <f t="shared" ca="1" si="9"/>
        <v>0</v>
      </c>
      <c r="G67" s="18">
        <f t="shared" ca="1" si="9"/>
        <v>0</v>
      </c>
      <c r="H67" s="18">
        <f t="shared" ca="1" si="9"/>
        <v>0</v>
      </c>
      <c r="I67" s="18">
        <f t="shared" ca="1" si="9"/>
        <v>0</v>
      </c>
      <c r="J67" s="18">
        <f t="shared" ca="1" si="9"/>
        <v>0</v>
      </c>
      <c r="K67" s="19">
        <f t="shared" ca="1" si="11"/>
        <v>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9"/>
        <v>0</v>
      </c>
      <c r="E68" s="18">
        <f t="shared" ca="1" si="9"/>
        <v>0</v>
      </c>
      <c r="F68" s="18">
        <f t="shared" ca="1" si="9"/>
        <v>0</v>
      </c>
      <c r="G68" s="18">
        <f t="shared" ca="1" si="9"/>
        <v>0</v>
      </c>
      <c r="H68" s="18">
        <f t="shared" ca="1" si="9"/>
        <v>0</v>
      </c>
      <c r="I68" s="18">
        <f t="shared" ca="1" si="9"/>
        <v>0</v>
      </c>
      <c r="J68" s="18">
        <f t="shared" ca="1" si="9"/>
        <v>0</v>
      </c>
      <c r="K68" s="19">
        <f t="shared" ca="1" si="11"/>
        <v>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9"/>
        <v>0</v>
      </c>
      <c r="E69" s="18">
        <f t="shared" ca="1" si="9"/>
        <v>0</v>
      </c>
      <c r="F69" s="18">
        <f t="shared" ca="1" si="9"/>
        <v>0</v>
      </c>
      <c r="G69" s="18">
        <f t="shared" ca="1" si="9"/>
        <v>0</v>
      </c>
      <c r="H69" s="18">
        <f t="shared" ca="1" si="9"/>
        <v>0</v>
      </c>
      <c r="I69" s="18">
        <f t="shared" ca="1" si="9"/>
        <v>0</v>
      </c>
      <c r="J69" s="18">
        <f t="shared" ca="1" si="9"/>
        <v>0</v>
      </c>
      <c r="K69" s="19">
        <f t="shared" ca="1" si="11"/>
        <v>0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9"/>
        <v>0</v>
      </c>
      <c r="E70" s="18">
        <f t="shared" ca="1" si="9"/>
        <v>0</v>
      </c>
      <c r="F70" s="18">
        <f t="shared" ca="1" si="9"/>
        <v>0</v>
      </c>
      <c r="G70" s="18">
        <f t="shared" ca="1" si="9"/>
        <v>0</v>
      </c>
      <c r="H70" s="18">
        <f t="shared" ca="1" si="9"/>
        <v>0</v>
      </c>
      <c r="I70" s="18">
        <f t="shared" ca="1" si="9"/>
        <v>0</v>
      </c>
      <c r="J70" s="18">
        <f t="shared" ca="1" si="9"/>
        <v>0</v>
      </c>
      <c r="K70" s="19">
        <f t="shared" ca="1" si="11"/>
        <v>0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J76" ca="1" si="12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2"/>
        <v>0</v>
      </c>
      <c r="F71" s="18">
        <f t="shared" ca="1" si="12"/>
        <v>0</v>
      </c>
      <c r="G71" s="18">
        <f t="shared" ca="1" si="12"/>
        <v>0</v>
      </c>
      <c r="H71" s="18">
        <f t="shared" ca="1" si="12"/>
        <v>0</v>
      </c>
      <c r="I71" s="18">
        <f t="shared" ca="1" si="12"/>
        <v>0</v>
      </c>
      <c r="J71" s="18">
        <f t="shared" ca="1" si="12"/>
        <v>0</v>
      </c>
      <c r="K71" s="19">
        <f t="shared" ca="1" si="11"/>
        <v>0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2"/>
        <v>0</v>
      </c>
      <c r="E72" s="18">
        <f t="shared" ca="1" si="12"/>
        <v>0</v>
      </c>
      <c r="F72" s="18">
        <f t="shared" ca="1" si="12"/>
        <v>0</v>
      </c>
      <c r="G72" s="18">
        <f t="shared" ca="1" si="12"/>
        <v>0</v>
      </c>
      <c r="H72" s="18">
        <f t="shared" ca="1" si="12"/>
        <v>0</v>
      </c>
      <c r="I72" s="18">
        <f t="shared" ca="1" si="12"/>
        <v>0</v>
      </c>
      <c r="J72" s="18">
        <f t="shared" ca="1" si="12"/>
        <v>0</v>
      </c>
      <c r="K72" s="19">
        <f t="shared" ca="1" si="11"/>
        <v>0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2"/>
        <v>0</v>
      </c>
      <c r="E73" s="18">
        <f t="shared" ca="1" si="12"/>
        <v>0</v>
      </c>
      <c r="F73" s="18">
        <f t="shared" ca="1" si="12"/>
        <v>0</v>
      </c>
      <c r="G73" s="18">
        <f t="shared" ca="1" si="12"/>
        <v>0</v>
      </c>
      <c r="H73" s="18">
        <f t="shared" ca="1" si="12"/>
        <v>0</v>
      </c>
      <c r="I73" s="18">
        <f t="shared" ca="1" si="12"/>
        <v>0</v>
      </c>
      <c r="J73" s="18">
        <f t="shared" ca="1" si="12"/>
        <v>0</v>
      </c>
      <c r="K73" s="19">
        <f t="shared" ca="1" si="11"/>
        <v>0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2"/>
        <v>0</v>
      </c>
      <c r="E74" s="18">
        <f t="shared" ca="1" si="12"/>
        <v>0</v>
      </c>
      <c r="F74" s="18">
        <f t="shared" ca="1" si="12"/>
        <v>0</v>
      </c>
      <c r="G74" s="18">
        <f t="shared" ca="1" si="12"/>
        <v>0</v>
      </c>
      <c r="H74" s="18">
        <f t="shared" ca="1" si="12"/>
        <v>0</v>
      </c>
      <c r="I74" s="18">
        <f t="shared" ca="1" si="12"/>
        <v>0</v>
      </c>
      <c r="J74" s="18">
        <f t="shared" ca="1" si="12"/>
        <v>0</v>
      </c>
      <c r="K74" s="19">
        <f t="shared" ca="1" si="11"/>
        <v>0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2"/>
        <v>0</v>
      </c>
      <c r="E75" s="18">
        <f t="shared" ca="1" si="12"/>
        <v>0</v>
      </c>
      <c r="F75" s="18">
        <f t="shared" ca="1" si="12"/>
        <v>0</v>
      </c>
      <c r="G75" s="18">
        <f t="shared" ca="1" si="12"/>
        <v>0</v>
      </c>
      <c r="H75" s="18">
        <f t="shared" ca="1" si="12"/>
        <v>0</v>
      </c>
      <c r="I75" s="18">
        <f t="shared" ca="1" si="12"/>
        <v>0</v>
      </c>
      <c r="J75" s="18">
        <f t="shared" ca="1" si="12"/>
        <v>0</v>
      </c>
      <c r="K75" s="19">
        <f t="shared" ca="1" si="11"/>
        <v>0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2"/>
        <v>0</v>
      </c>
      <c r="E76" s="18">
        <f t="shared" ca="1" si="12"/>
        <v>0</v>
      </c>
      <c r="F76" s="18">
        <f t="shared" ca="1" si="12"/>
        <v>0</v>
      </c>
      <c r="G76" s="18">
        <f t="shared" ca="1" si="12"/>
        <v>0</v>
      </c>
      <c r="H76" s="18">
        <f t="shared" ca="1" si="12"/>
        <v>0</v>
      </c>
      <c r="I76" s="18">
        <f t="shared" ca="1" si="12"/>
        <v>0</v>
      </c>
      <c r="J76" s="18">
        <f t="shared" ca="1" si="12"/>
        <v>0</v>
      </c>
      <c r="K76" s="19">
        <f t="shared" ca="1" si="11"/>
        <v>0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t="shared" ref="D77:K77" ca="1" si="13">SUMIF($C$7:$C$76,"HD",D$7:D$76)</f>
        <v>11011923.696599999</v>
      </c>
      <c r="E77" s="49">
        <f t="shared" ca="1" si="13"/>
        <v>390557441.01800001</v>
      </c>
      <c r="F77" s="49">
        <f t="shared" ca="1" si="13"/>
        <v>11496010499.134378</v>
      </c>
      <c r="G77" s="49">
        <f t="shared" ca="1" si="13"/>
        <v>56997902.178799994</v>
      </c>
      <c r="H77" s="49">
        <f t="shared" ca="1" si="13"/>
        <v>2643887625.2039495</v>
      </c>
      <c r="I77" s="49">
        <f t="shared" ca="1" si="13"/>
        <v>64194683.124800004</v>
      </c>
      <c r="J77" s="49">
        <f t="shared" ca="1" si="13"/>
        <v>379119445.76440001</v>
      </c>
      <c r="K77" s="49">
        <f t="shared" ca="1" si="13"/>
        <v>15041779520.12093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t="shared" ref="E78:K78" ca="1" si="14">SUMIF($C$7:$C$76,"H",E$7:E$76)+SUMIF($C$7:$C$76,"E",E$7:E$76)</f>
        <v>0</v>
      </c>
      <c r="F78" s="49">
        <f t="shared" ca="1" si="14"/>
        <v>0</v>
      </c>
      <c r="G78" s="49">
        <f t="shared" ca="1" si="14"/>
        <v>0</v>
      </c>
      <c r="H78" s="49">
        <f t="shared" ca="1" si="14"/>
        <v>0</v>
      </c>
      <c r="I78" s="49">
        <f t="shared" ca="1" si="14"/>
        <v>0</v>
      </c>
      <c r="J78" s="49">
        <f t="shared" ca="1" si="14"/>
        <v>0</v>
      </c>
      <c r="K78" s="49">
        <f t="shared" ca="1" si="14"/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t="shared" ref="D79:K79" ca="1" si="15">D77+D78</f>
        <v>11011923.696599999</v>
      </c>
      <c r="E79" s="49">
        <f t="shared" ca="1" si="15"/>
        <v>390557441.01800001</v>
      </c>
      <c r="F79" s="49">
        <f t="shared" ca="1" si="15"/>
        <v>11496010499.134378</v>
      </c>
      <c r="G79" s="49">
        <f t="shared" ca="1" si="15"/>
        <v>56997902.178799994</v>
      </c>
      <c r="H79" s="49">
        <f t="shared" ca="1" si="15"/>
        <v>2643887625.2039495</v>
      </c>
      <c r="I79" s="49">
        <f t="shared" ca="1" si="15"/>
        <v>64194683.124800004</v>
      </c>
      <c r="J79" s="49">
        <f t="shared" ca="1" si="15"/>
        <v>379119445.76440001</v>
      </c>
      <c r="K79" s="49">
        <f t="shared" ca="1" si="15"/>
        <v>15041779520.12093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B2" xr:uid="{1391DDAC-B22C-49BF-B987-1695C220C531}">
      <formula1>"Toplam,Direkt,Endirekt"</formula1>
    </dataValidation>
    <dataValidation type="list" allowBlank="1" showInputMessage="1" showErrorMessage="1" sqref="C2" xr:uid="{73BB3D90-52AD-4455-98F2-EBE2F4E36C6F}">
      <formula1>"Toplam,Yurtiçi,Yurtdışı"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2108-2D0E-40C6-BF23-0B8546E99D03}">
  <dimension ref="A1:IA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16384" width="9.140625" style="3"/>
  </cols>
  <sheetData>
    <row r="1" spans="1:159" ht="15" customHeight="1">
      <c r="A1" s="1" t="s">
        <v>0</v>
      </c>
      <c r="B1" s="2"/>
      <c r="C1" s="2"/>
    </row>
    <row r="2" spans="1:159" ht="15" customHeight="1">
      <c r="A2" s="1" t="s">
        <v>359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59" ht="15" customHeight="1">
      <c r="A3" s="5" t="s">
        <v>364</v>
      </c>
      <c r="B3" s="2"/>
      <c r="C3" s="2"/>
    </row>
    <row r="4" spans="1:159" ht="22.5" customHeight="1"/>
    <row r="5" spans="1:159" ht="22.5" customHeight="1">
      <c r="D5" s="78">
        <v>765</v>
      </c>
      <c r="E5" s="78">
        <v>766</v>
      </c>
      <c r="F5" s="78">
        <v>767</v>
      </c>
      <c r="G5" s="78">
        <v>768</v>
      </c>
      <c r="H5" s="79"/>
    </row>
    <row r="6" spans="1:159" ht="79.5" customHeight="1">
      <c r="A6" s="55" t="s">
        <v>140</v>
      </c>
      <c r="B6" s="55" t="s">
        <v>141</v>
      </c>
      <c r="C6" s="55" t="s">
        <v>142</v>
      </c>
      <c r="D6" s="56" t="s">
        <v>55</v>
      </c>
      <c r="E6" s="56" t="s">
        <v>56</v>
      </c>
      <c r="F6" s="56" t="s">
        <v>57</v>
      </c>
      <c r="G6" s="56" t="s">
        <v>58</v>
      </c>
      <c r="H6" s="79" t="s">
        <v>360</v>
      </c>
    </row>
    <row r="7" spans="1:159" ht="12.75" customHeight="1">
      <c r="A7" s="57" t="s">
        <v>145</v>
      </c>
      <c r="B7" s="17">
        <v>1001</v>
      </c>
      <c r="C7" s="58" t="s">
        <v>146</v>
      </c>
      <c r="D7" s="18">
        <f t="shared" ref="D7:G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105213483.33</v>
      </c>
      <c r="E7" s="18">
        <f t="shared" ca="1" si="0"/>
        <v>0</v>
      </c>
      <c r="F7" s="18">
        <f t="shared" ca="1" si="0"/>
        <v>59919523.329999998</v>
      </c>
      <c r="G7" s="18">
        <f t="shared" ca="1" si="0"/>
        <v>0</v>
      </c>
      <c r="H7" s="19">
        <f t="shared" ref="H7:H41" ca="1" si="1">+SUM(D7:G7)</f>
        <v>165133006.66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</row>
    <row r="8" spans="1:159" ht="12.75" customHeight="1">
      <c r="A8" s="57" t="s">
        <v>148</v>
      </c>
      <c r="B8" s="17">
        <v>1003</v>
      </c>
      <c r="C8" s="58" t="s">
        <v>146</v>
      </c>
      <c r="D8" s="18">
        <f t="shared" ca="1" si="0"/>
        <v>212840684.13999999</v>
      </c>
      <c r="E8" s="18">
        <f t="shared" ca="1" si="0"/>
        <v>1125202.02</v>
      </c>
      <c r="F8" s="18">
        <f t="shared" ca="1" si="0"/>
        <v>16276947.4</v>
      </c>
      <c r="G8" s="18">
        <f t="shared" ca="1" si="0"/>
        <v>120619357.24000001</v>
      </c>
      <c r="H8" s="19">
        <f t="shared" ca="1" si="1"/>
        <v>350862190.80000001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</row>
    <row r="9" spans="1:159" ht="12.75" customHeight="1">
      <c r="A9" s="57" t="s">
        <v>150</v>
      </c>
      <c r="B9" s="17">
        <v>1004</v>
      </c>
      <c r="C9" s="58" t="s">
        <v>146</v>
      </c>
      <c r="D9" s="18">
        <f t="shared" ca="1" si="0"/>
        <v>225895604.44</v>
      </c>
      <c r="E9" s="18">
        <f t="shared" ca="1" si="0"/>
        <v>18266070.369999997</v>
      </c>
      <c r="F9" s="18">
        <f t="shared" ca="1" si="0"/>
        <v>16958853.780000001</v>
      </c>
      <c r="G9" s="18">
        <f t="shared" ca="1" si="0"/>
        <v>46062117.989999995</v>
      </c>
      <c r="H9" s="19">
        <f t="shared" ca="1" si="1"/>
        <v>307182646.57999998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</row>
    <row r="10" spans="1:159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245562456.20996499</v>
      </c>
      <c r="E10" s="18">
        <f t="shared" ca="1" si="0"/>
        <v>6438264.2300000004</v>
      </c>
      <c r="F10" s="18">
        <f t="shared" ca="1" si="0"/>
        <v>64440473.479999997</v>
      </c>
      <c r="G10" s="18">
        <f t="shared" ca="1" si="0"/>
        <v>111856465.669999</v>
      </c>
      <c r="H10" s="19">
        <f t="shared" ca="1" si="1"/>
        <v>428297659.58996397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</row>
    <row r="11" spans="1:159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626084.07960000006</v>
      </c>
      <c r="E11" s="18">
        <f t="shared" ca="1" si="0"/>
        <v>407138.37</v>
      </c>
      <c r="F11" s="18">
        <f t="shared" ca="1" si="0"/>
        <v>50180.639999999999</v>
      </c>
      <c r="G11" s="18">
        <f t="shared" ca="1" si="0"/>
        <v>540038.16650000005</v>
      </c>
      <c r="H11" s="19">
        <f t="shared" ca="1" si="1"/>
        <v>1623441.2561000001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</row>
    <row r="12" spans="1:159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9">
        <f t="shared" ca="1" si="1"/>
        <v>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</row>
    <row r="13" spans="1:159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23040903.349999998</v>
      </c>
      <c r="E13" s="18">
        <f t="shared" ca="1" si="0"/>
        <v>268280.02</v>
      </c>
      <c r="F13" s="18">
        <f t="shared" ca="1" si="0"/>
        <v>41408460.829999998</v>
      </c>
      <c r="G13" s="18">
        <f t="shared" ca="1" si="0"/>
        <v>6957508.9400000004</v>
      </c>
      <c r="H13" s="19">
        <f t="shared" ca="1" si="1"/>
        <v>71675153.140000001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</row>
    <row r="14" spans="1:159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203085332.52000001</v>
      </c>
      <c r="E14" s="18">
        <f t="shared" ca="1" si="0"/>
        <v>17568947.75</v>
      </c>
      <c r="F14" s="18">
        <f t="shared" ca="1" si="0"/>
        <v>139619937.56</v>
      </c>
      <c r="G14" s="18">
        <f t="shared" ca="1" si="0"/>
        <v>204958868.24000001</v>
      </c>
      <c r="H14" s="19">
        <f t="shared" ca="1" si="1"/>
        <v>565233086.07000005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</row>
    <row r="15" spans="1:159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25937755.457142856</v>
      </c>
      <c r="E15" s="18">
        <f t="shared" ca="1" si="0"/>
        <v>0</v>
      </c>
      <c r="F15" s="18">
        <f t="shared" ca="1" si="0"/>
        <v>0</v>
      </c>
      <c r="G15" s="18">
        <f t="shared" ca="1" si="0"/>
        <v>689121369.92142868</v>
      </c>
      <c r="H15" s="19">
        <f t="shared" ca="1" si="1"/>
        <v>715059125.37857151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</row>
    <row r="16" spans="1:159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9">
        <f t="shared" ca="1" si="1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</row>
    <row r="17" spans="1:159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12345041</v>
      </c>
      <c r="E17" s="18">
        <f t="shared" ca="1" si="0"/>
        <v>483690</v>
      </c>
      <c r="F17" s="18">
        <f t="shared" ca="1" si="0"/>
        <v>63287983</v>
      </c>
      <c r="G17" s="18">
        <f t="shared" ca="1" si="0"/>
        <v>5141078</v>
      </c>
      <c r="H17" s="19">
        <f t="shared" ca="1" si="1"/>
        <v>81257792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</row>
    <row r="18" spans="1:159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45347711.399999999</v>
      </c>
      <c r="E18" s="18">
        <f t="shared" ca="1" si="0"/>
        <v>17616090.819999997</v>
      </c>
      <c r="F18" s="18">
        <f t="shared" ca="1" si="0"/>
        <v>46532129.990000002</v>
      </c>
      <c r="G18" s="18">
        <f t="shared" ca="1" si="0"/>
        <v>9891047.3099999987</v>
      </c>
      <c r="H18" s="19">
        <f t="shared" ca="1" si="1"/>
        <v>119386979.52000001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</row>
    <row r="19" spans="1:159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9">
        <f t="shared" ca="1" si="1"/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</row>
    <row r="20" spans="1:159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246401074.33000001</v>
      </c>
      <c r="E20" s="18">
        <f t="shared" ca="1" si="0"/>
        <v>5093439.79</v>
      </c>
      <c r="F20" s="18">
        <f t="shared" ca="1" si="0"/>
        <v>34559512.799999997</v>
      </c>
      <c r="G20" s="18">
        <f t="shared" ca="1" si="0"/>
        <v>32876847.75</v>
      </c>
      <c r="H20" s="19">
        <f t="shared" ca="1" si="1"/>
        <v>318930874.67000002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</row>
    <row r="21" spans="1:159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2065183.12</v>
      </c>
      <c r="E21" s="18">
        <f t="shared" ca="1" si="0"/>
        <v>291262</v>
      </c>
      <c r="F21" s="18">
        <f t="shared" ca="1" si="0"/>
        <v>3419283.58</v>
      </c>
      <c r="G21" s="18">
        <f t="shared" ca="1" si="0"/>
        <v>1573935.46</v>
      </c>
      <c r="H21" s="19">
        <f t="shared" ca="1" si="1"/>
        <v>7349664.1600000001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</row>
    <row r="22" spans="1:159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423630730.16000003</v>
      </c>
      <c r="E22" s="18">
        <f t="shared" ca="1" si="0"/>
        <v>30174418.600000001</v>
      </c>
      <c r="F22" s="18">
        <f t="shared" ca="1" si="0"/>
        <v>432165636.44000006</v>
      </c>
      <c r="G22" s="18">
        <f t="shared" ca="1" si="0"/>
        <v>287020277.51999998</v>
      </c>
      <c r="H22" s="19">
        <f t="shared" ca="1" si="1"/>
        <v>1172991062.72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</row>
    <row r="23" spans="1:159" ht="12.75" customHeight="1">
      <c r="A23" s="57" t="s">
        <v>178</v>
      </c>
      <c r="B23" s="17">
        <v>1022</v>
      </c>
      <c r="C23" s="58" t="s">
        <v>146</v>
      </c>
      <c r="D23" s="18">
        <f t="shared" ref="D23:G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72371094.700000003</v>
      </c>
      <c r="E23" s="18">
        <f t="shared" ca="1" si="2"/>
        <v>10917721.960000001</v>
      </c>
      <c r="F23" s="18">
        <f t="shared" ca="1" si="2"/>
        <v>25633878.59</v>
      </c>
      <c r="G23" s="18">
        <f t="shared" ca="1" si="2"/>
        <v>37160171.399999999</v>
      </c>
      <c r="H23" s="19">
        <f t="shared" ca="1" si="1"/>
        <v>146082866.65000001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</row>
    <row r="24" spans="1:159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46760920.7099998</v>
      </c>
      <c r="E24" s="18">
        <f t="shared" ca="1" si="2"/>
        <v>0</v>
      </c>
      <c r="F24" s="18">
        <f t="shared" ca="1" si="2"/>
        <v>12742646.359999999</v>
      </c>
      <c r="G24" s="18">
        <f t="shared" ca="1" si="2"/>
        <v>13223288.579999819</v>
      </c>
      <c r="H24" s="19">
        <f t="shared" ca="1" si="1"/>
        <v>72726855.649999619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</row>
    <row r="25" spans="1:159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5929298.879999999</v>
      </c>
      <c r="E25" s="18">
        <f t="shared" ca="1" si="2"/>
        <v>253990.99</v>
      </c>
      <c r="F25" s="18">
        <f t="shared" ca="1" si="2"/>
        <v>6564404.4900000002</v>
      </c>
      <c r="G25" s="18">
        <f t="shared" ca="1" si="2"/>
        <v>4281679.67</v>
      </c>
      <c r="H25" s="19">
        <f t="shared" ca="1" si="1"/>
        <v>17029374.030000001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</row>
    <row r="26" spans="1:159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82365454.659999996</v>
      </c>
      <c r="E26" s="18">
        <f t="shared" ca="1" si="2"/>
        <v>19210984.18</v>
      </c>
      <c r="F26" s="18">
        <f t="shared" ca="1" si="2"/>
        <v>55072172.130000003</v>
      </c>
      <c r="G26" s="18">
        <f t="shared" ca="1" si="2"/>
        <v>65353050.649999999</v>
      </c>
      <c r="H26" s="19">
        <f t="shared" ca="1" si="1"/>
        <v>222001661.62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59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88939103.609999999</v>
      </c>
      <c r="E27" s="18">
        <f t="shared" ca="1" si="2"/>
        <v>1210573.78</v>
      </c>
      <c r="F27" s="18">
        <f t="shared" ca="1" si="2"/>
        <v>25281121.82</v>
      </c>
      <c r="G27" s="18">
        <f t="shared" ca="1" si="2"/>
        <v>57975005.009999998</v>
      </c>
      <c r="H27" s="19">
        <f t="shared" ca="1" si="1"/>
        <v>173405804.22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59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912415.36</v>
      </c>
      <c r="E28" s="18">
        <f t="shared" ca="1" si="2"/>
        <v>3193.43</v>
      </c>
      <c r="F28" s="18">
        <f t="shared" ca="1" si="2"/>
        <v>3386039.27</v>
      </c>
      <c r="G28" s="18">
        <f t="shared" ca="1" si="2"/>
        <v>927111.84</v>
      </c>
      <c r="H28" s="19">
        <f t="shared" ca="1" si="1"/>
        <v>5228759.9000000004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59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125587056.6067</v>
      </c>
      <c r="E29" s="18">
        <f t="shared" ca="1" si="2"/>
        <v>10922122.370000001</v>
      </c>
      <c r="F29" s="18">
        <f t="shared" ca="1" si="2"/>
        <v>126756122.79149999</v>
      </c>
      <c r="G29" s="18">
        <f t="shared" ca="1" si="2"/>
        <v>126093022.3796</v>
      </c>
      <c r="H29" s="19">
        <f t="shared" ca="1" si="1"/>
        <v>389358324.14779997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59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2944773.78</v>
      </c>
      <c r="E30" s="18">
        <f t="shared" ca="1" si="2"/>
        <v>95588.54</v>
      </c>
      <c r="F30" s="18">
        <f t="shared" ca="1" si="2"/>
        <v>6059459.8299999991</v>
      </c>
      <c r="G30" s="18">
        <f t="shared" ca="1" si="2"/>
        <v>-483231.93000000063</v>
      </c>
      <c r="H30" s="19">
        <f t="shared" ca="1" si="1"/>
        <v>8616590.2199999988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59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83067922.5</v>
      </c>
      <c r="E31" s="18">
        <f t="shared" ca="1" si="2"/>
        <v>27505312.109999999</v>
      </c>
      <c r="F31" s="18">
        <f t="shared" ca="1" si="2"/>
        <v>61036175.139014997</v>
      </c>
      <c r="G31" s="18">
        <f t="shared" ca="1" si="2"/>
        <v>32240563.130000003</v>
      </c>
      <c r="H31" s="19">
        <f t="shared" ca="1" si="1"/>
        <v>203849972.879015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59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45209568.19000002</v>
      </c>
      <c r="E32" s="18">
        <f t="shared" ca="1" si="2"/>
        <v>206071.68000000002</v>
      </c>
      <c r="F32" s="18">
        <f t="shared" ca="1" si="2"/>
        <v>3685912.1999999979</v>
      </c>
      <c r="G32" s="18">
        <f t="shared" ca="1" si="2"/>
        <v>6644947.0100000249</v>
      </c>
      <c r="H32" s="19">
        <f t="shared" ca="1" si="1"/>
        <v>55746499.080000043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235110</v>
      </c>
      <c r="E33" s="18">
        <f t="shared" ca="1" si="2"/>
        <v>0</v>
      </c>
      <c r="F33" s="18">
        <f t="shared" ca="1" si="2"/>
        <v>8980.4499999999989</v>
      </c>
      <c r="G33" s="18">
        <f t="shared" ca="1" si="2"/>
        <v>80930.290000000037</v>
      </c>
      <c r="H33" s="19">
        <f t="shared" ca="1" si="1"/>
        <v>325020.74000000005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9432498.1999999993</v>
      </c>
      <c r="E34" s="18">
        <f t="shared" ca="1" si="2"/>
        <v>2262242.34</v>
      </c>
      <c r="F34" s="18">
        <f t="shared" ca="1" si="2"/>
        <v>1623699.7999999998</v>
      </c>
      <c r="G34" s="18">
        <f t="shared" ca="1" si="2"/>
        <v>710623681.96000004</v>
      </c>
      <c r="H34" s="19">
        <f t="shared" ca="1" si="1"/>
        <v>723942122.30000007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4480473.6800000006</v>
      </c>
      <c r="E35" s="18">
        <f t="shared" ca="1" si="2"/>
        <v>4284.68</v>
      </c>
      <c r="F35" s="18">
        <f t="shared" ca="1" si="2"/>
        <v>4910791.2299999995</v>
      </c>
      <c r="G35" s="18">
        <f t="shared" ca="1" si="2"/>
        <v>2548233.2199999997</v>
      </c>
      <c r="H35" s="19">
        <f t="shared" ca="1" si="1"/>
        <v>11943782.809999999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9">
        <f t="shared" ca="1" si="1"/>
        <v>0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229047954.80000001</v>
      </c>
      <c r="E37" s="18">
        <f t="shared" ca="1" si="2"/>
        <v>5288367.22</v>
      </c>
      <c r="F37" s="18">
        <f t="shared" ca="1" si="2"/>
        <v>3394577.08</v>
      </c>
      <c r="G37" s="18">
        <f t="shared" ca="1" si="2"/>
        <v>16460002.110000001</v>
      </c>
      <c r="H37" s="19">
        <f t="shared" ca="1" si="1"/>
        <v>254190901.21000004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58660.03</v>
      </c>
      <c r="E38" s="18">
        <f t="shared" ca="1" si="2"/>
        <v>0</v>
      </c>
      <c r="F38" s="18">
        <f t="shared" ca="1" si="2"/>
        <v>0</v>
      </c>
      <c r="G38" s="18">
        <f t="shared" ca="1" si="2"/>
        <v>1721797.6</v>
      </c>
      <c r="H38" s="19">
        <f t="shared" ca="1" si="1"/>
        <v>1780457.6300000001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ht="12.75" customHeight="1">
      <c r="A39" s="57" t="s">
        <v>210</v>
      </c>
      <c r="B39" s="17">
        <v>1045</v>
      </c>
      <c r="C39" s="58" t="s">
        <v>146</v>
      </c>
      <c r="D39" s="18">
        <f t="shared" ref="D39:G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25561210.23</v>
      </c>
      <c r="E39" s="18">
        <f t="shared" ca="1" si="3"/>
        <v>4237898.12</v>
      </c>
      <c r="F39" s="18">
        <f t="shared" ca="1" si="3"/>
        <v>19154746.619999997</v>
      </c>
      <c r="G39" s="18">
        <f t="shared" ca="1" si="3"/>
        <v>1737211.23</v>
      </c>
      <c r="H39" s="19">
        <f t="shared" ca="1" si="1"/>
        <v>50691066.199999996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387165.09</v>
      </c>
      <c r="E40" s="18">
        <f t="shared" ca="1" si="3"/>
        <v>0</v>
      </c>
      <c r="F40" s="18">
        <f t="shared" ca="1" si="3"/>
        <v>663291.11</v>
      </c>
      <c r="G40" s="18">
        <f t="shared" ca="1" si="3"/>
        <v>283634.87</v>
      </c>
      <c r="H40" s="19">
        <f t="shared" ca="1" si="1"/>
        <v>1334091.0699999998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8">
        <f t="shared" ca="1" si="3"/>
        <v>0</v>
      </c>
      <c r="G41" s="18">
        <f t="shared" ca="1" si="3"/>
        <v>0</v>
      </c>
      <c r="H41" s="19">
        <f t="shared" ca="1" si="1"/>
        <v>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22576054.650000021</v>
      </c>
      <c r="E42" s="18">
        <f t="shared" ca="1" si="3"/>
        <v>0</v>
      </c>
      <c r="F42" s="18">
        <f t="shared" ca="1" si="3"/>
        <v>351757.08</v>
      </c>
      <c r="G42" s="18">
        <f t="shared" ca="1" si="3"/>
        <v>21783626.160000004</v>
      </c>
      <c r="H42" s="19">
        <f t="shared" ref="H42" ca="1" si="4">+SUM(D42:G42)</f>
        <v>44711437.890000023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199619.81000000041</v>
      </c>
      <c r="E43" s="18">
        <f t="shared" ca="1" si="3"/>
        <v>0</v>
      </c>
      <c r="F43" s="18">
        <f t="shared" ca="1" si="3"/>
        <v>0</v>
      </c>
      <c r="G43" s="18">
        <f t="shared" ca="1" si="3"/>
        <v>352449.55000000005</v>
      </c>
      <c r="H43" s="19">
        <f t="shared" ref="H43:H51" ca="1" si="5">+SUM(D43:G43)</f>
        <v>552069.36000000045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8">
        <f t="shared" ca="1" si="3"/>
        <v>0</v>
      </c>
      <c r="G44" s="18">
        <f t="shared" ca="1" si="3"/>
        <v>0</v>
      </c>
      <c r="H44" s="19">
        <f t="shared" ca="1" si="5"/>
        <v>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14274875.41</v>
      </c>
      <c r="E45" s="18">
        <f t="shared" ca="1" si="3"/>
        <v>1874.25</v>
      </c>
      <c r="F45" s="18">
        <f t="shared" ca="1" si="3"/>
        <v>19341935.390000001</v>
      </c>
      <c r="G45" s="18">
        <f t="shared" ca="1" si="3"/>
        <v>311484.61</v>
      </c>
      <c r="H45" s="19">
        <f t="shared" ca="1" si="5"/>
        <v>33930169.659999996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171367.72</v>
      </c>
      <c r="E46" s="18">
        <f t="shared" ca="1" si="3"/>
        <v>0</v>
      </c>
      <c r="F46" s="18">
        <f t="shared" ca="1" si="3"/>
        <v>388762.7</v>
      </c>
      <c r="G46" s="18">
        <f t="shared" ca="1" si="3"/>
        <v>3026.7400000000002</v>
      </c>
      <c r="H46" s="19">
        <f t="shared" ca="1" si="5"/>
        <v>563157.16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3715.9700000000003</v>
      </c>
      <c r="E47" s="18">
        <f t="shared" ca="1" si="3"/>
        <v>0</v>
      </c>
      <c r="F47" s="18">
        <f t="shared" ca="1" si="3"/>
        <v>0</v>
      </c>
      <c r="G47" s="18">
        <f t="shared" ca="1" si="3"/>
        <v>-20.290000000000191</v>
      </c>
      <c r="H47" s="19">
        <f t="shared" ca="1" si="5"/>
        <v>3695.6800000000003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W47" s="35"/>
      <c r="EX47" s="35"/>
      <c r="EY47" s="35"/>
      <c r="EZ47" s="35"/>
      <c r="FA47" s="35"/>
      <c r="FB47" s="35"/>
      <c r="FC47" s="35"/>
    </row>
    <row r="48" spans="1:159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8">
        <f t="shared" ca="1" si="3"/>
        <v>0</v>
      </c>
      <c r="G48" s="18">
        <f t="shared" ca="1" si="3"/>
        <v>0</v>
      </c>
      <c r="H48" s="19">
        <f t="shared" ca="1" si="5"/>
        <v>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W48" s="35"/>
      <c r="EX48" s="35"/>
      <c r="EY48" s="35"/>
      <c r="EZ48" s="35"/>
      <c r="FA48" s="35"/>
      <c r="FB48" s="35"/>
      <c r="FC48" s="35"/>
    </row>
    <row r="49" spans="1:159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1483455.02</v>
      </c>
      <c r="E49" s="18">
        <f t="shared" ca="1" si="3"/>
        <v>0</v>
      </c>
      <c r="F49" s="18">
        <f t="shared" ca="1" si="3"/>
        <v>18782027.859999999</v>
      </c>
      <c r="G49" s="18">
        <f t="shared" ca="1" si="3"/>
        <v>2713825.02</v>
      </c>
      <c r="H49" s="19">
        <f t="shared" ca="1" si="5"/>
        <v>22979307.899999999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W49" s="35"/>
      <c r="EX49" s="35"/>
      <c r="EY49" s="35"/>
      <c r="EZ49" s="35"/>
      <c r="FA49" s="35"/>
      <c r="FB49" s="35"/>
      <c r="FC49" s="35"/>
    </row>
    <row r="50" spans="1:159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8">
        <f t="shared" ca="1" si="3"/>
        <v>0</v>
      </c>
      <c r="G50" s="18">
        <f t="shared" ca="1" si="3"/>
        <v>-20460.859999999993</v>
      </c>
      <c r="H50" s="19">
        <f t="shared" ca="1" si="5"/>
        <v>-20460.859999999993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</row>
    <row r="51" spans="1:159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18353516.969999999</v>
      </c>
      <c r="E51" s="18">
        <f t="shared" ca="1" si="3"/>
        <v>0</v>
      </c>
      <c r="F51" s="18">
        <f t="shared" ca="1" si="3"/>
        <v>280592.18</v>
      </c>
      <c r="G51" s="18">
        <f t="shared" ca="1" si="3"/>
        <v>1685381.49</v>
      </c>
      <c r="H51" s="19">
        <f t="shared" ca="1" si="5"/>
        <v>20319490.639999997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</row>
    <row r="52" spans="1:159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14760.87</v>
      </c>
      <c r="E52" s="18">
        <f t="shared" ca="1" si="3"/>
        <v>0</v>
      </c>
      <c r="F52" s="18">
        <f t="shared" ca="1" si="3"/>
        <v>5568.44</v>
      </c>
      <c r="G52" s="18">
        <f t="shared" ca="1" si="3"/>
        <v>76836533</v>
      </c>
      <c r="H52" s="19">
        <f t="shared" ref="H52" ca="1" si="6">+SUM(D52:G52)</f>
        <v>76856862.310000002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</row>
    <row r="53" spans="1:159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8">
        <f t="shared" ca="1" si="3"/>
        <v>0</v>
      </c>
      <c r="G53" s="18">
        <f t="shared" ca="1" si="3"/>
        <v>86703284.479999989</v>
      </c>
      <c r="H53" s="19">
        <f t="shared" ref="H53:H55" ca="1" si="7">+SUM(D53:G53)</f>
        <v>86703284.479999989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</row>
    <row r="54" spans="1:159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8">
        <f t="shared" ca="1" si="3"/>
        <v>0</v>
      </c>
      <c r="G54" s="18">
        <f t="shared" ca="1" si="3"/>
        <v>0</v>
      </c>
      <c r="H54" s="19">
        <f t="shared" ca="1" si="7"/>
        <v>0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</row>
    <row r="55" spans="1:159" ht="12.75" customHeight="1">
      <c r="A55" s="57" t="s">
        <v>242</v>
      </c>
      <c r="B55" s="17">
        <v>1061</v>
      </c>
      <c r="C55" s="58" t="s">
        <v>146</v>
      </c>
      <c r="D55" s="18">
        <f t="shared" ref="D55:G70" ca="1" si="8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8"/>
        <v>0</v>
      </c>
      <c r="F55" s="18">
        <f t="shared" ca="1" si="8"/>
        <v>0</v>
      </c>
      <c r="G55" s="18">
        <f t="shared" ca="1" si="8"/>
        <v>0</v>
      </c>
      <c r="H55" s="19">
        <f t="shared" ca="1" si="7"/>
        <v>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</row>
    <row r="56" spans="1:159" ht="12.75" customHeight="1">
      <c r="A56" s="57" t="s">
        <v>244</v>
      </c>
      <c r="B56" s="17">
        <v>2001</v>
      </c>
      <c r="C56" s="58" t="s">
        <v>146</v>
      </c>
      <c r="D56" s="18">
        <f t="shared" ca="1" si="8"/>
        <v>0</v>
      </c>
      <c r="E56" s="18">
        <f t="shared" ca="1" si="8"/>
        <v>0</v>
      </c>
      <c r="F56" s="18">
        <f t="shared" ca="1" si="8"/>
        <v>0</v>
      </c>
      <c r="G56" s="18">
        <f t="shared" ca="1" si="8"/>
        <v>0</v>
      </c>
      <c r="H56" s="19">
        <f t="shared" ref="H56:H61" ca="1" si="9">+SUM(D56:G56)</f>
        <v>0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</row>
    <row r="57" spans="1:159" ht="12.75" customHeight="1">
      <c r="A57" s="57" t="s">
        <v>246</v>
      </c>
      <c r="B57" s="17">
        <v>2002</v>
      </c>
      <c r="C57" s="58" t="s">
        <v>247</v>
      </c>
      <c r="D57" s="18">
        <f t="shared" ca="1" si="8"/>
        <v>0</v>
      </c>
      <c r="E57" s="18">
        <f t="shared" ca="1" si="8"/>
        <v>0</v>
      </c>
      <c r="F57" s="18">
        <f t="shared" ca="1" si="8"/>
        <v>0</v>
      </c>
      <c r="G57" s="18">
        <f t="shared" ca="1" si="8"/>
        <v>0</v>
      </c>
      <c r="H57" s="19">
        <f t="shared" ca="1" si="9"/>
        <v>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</row>
    <row r="58" spans="1:159" ht="12.75" customHeight="1">
      <c r="A58" s="57" t="s">
        <v>249</v>
      </c>
      <c r="B58" s="17">
        <v>2005</v>
      </c>
      <c r="C58" s="58" t="s">
        <v>247</v>
      </c>
      <c r="D58" s="18">
        <f t="shared" ca="1" si="8"/>
        <v>0</v>
      </c>
      <c r="E58" s="18">
        <f t="shared" ca="1" si="8"/>
        <v>0</v>
      </c>
      <c r="F58" s="18">
        <f t="shared" ca="1" si="8"/>
        <v>0</v>
      </c>
      <c r="G58" s="18">
        <f t="shared" ca="1" si="8"/>
        <v>0</v>
      </c>
      <c r="H58" s="19">
        <f t="shared" ca="1" si="9"/>
        <v>0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</row>
    <row r="59" spans="1:159" ht="12.75" customHeight="1">
      <c r="A59" s="57" t="s">
        <v>251</v>
      </c>
      <c r="B59" s="17">
        <v>2006</v>
      </c>
      <c r="C59" s="58" t="s">
        <v>252</v>
      </c>
      <c r="D59" s="18">
        <f t="shared" ca="1" si="8"/>
        <v>0</v>
      </c>
      <c r="E59" s="18">
        <f t="shared" ca="1" si="8"/>
        <v>0</v>
      </c>
      <c r="F59" s="18">
        <f t="shared" ca="1" si="8"/>
        <v>0</v>
      </c>
      <c r="G59" s="18">
        <f t="shared" ca="1" si="8"/>
        <v>0</v>
      </c>
      <c r="H59" s="19">
        <f t="shared" ca="1" si="9"/>
        <v>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</row>
    <row r="60" spans="1:159" ht="12.75" customHeight="1">
      <c r="A60" s="57" t="s">
        <v>254</v>
      </c>
      <c r="B60" s="17">
        <v>2007</v>
      </c>
      <c r="C60" s="58" t="s">
        <v>247</v>
      </c>
      <c r="D60" s="18">
        <f t="shared" ca="1" si="8"/>
        <v>0</v>
      </c>
      <c r="E60" s="18">
        <f t="shared" ca="1" si="8"/>
        <v>0</v>
      </c>
      <c r="F60" s="18">
        <f t="shared" ca="1" si="8"/>
        <v>0</v>
      </c>
      <c r="G60" s="18">
        <f t="shared" ca="1" si="8"/>
        <v>0</v>
      </c>
      <c r="H60" s="19">
        <f t="shared" ca="1" si="9"/>
        <v>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</row>
    <row r="61" spans="1:159" ht="12.75" customHeight="1">
      <c r="A61" s="57" t="s">
        <v>256</v>
      </c>
      <c r="B61" s="17">
        <v>2008</v>
      </c>
      <c r="C61" s="58" t="s">
        <v>247</v>
      </c>
      <c r="D61" s="18">
        <f t="shared" ca="1" si="8"/>
        <v>0</v>
      </c>
      <c r="E61" s="18">
        <f t="shared" ca="1" si="8"/>
        <v>0</v>
      </c>
      <c r="F61" s="18">
        <f t="shared" ca="1" si="8"/>
        <v>0</v>
      </c>
      <c r="G61" s="18">
        <f t="shared" ca="1" si="8"/>
        <v>0</v>
      </c>
      <c r="H61" s="19">
        <f t="shared" ca="1" si="9"/>
        <v>0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</row>
    <row r="62" spans="1:159" ht="12.75" customHeight="1">
      <c r="A62" s="57" t="s">
        <v>258</v>
      </c>
      <c r="B62" s="17">
        <v>3001</v>
      </c>
      <c r="C62" s="58" t="s">
        <v>252</v>
      </c>
      <c r="D62" s="18">
        <f t="shared" ca="1" si="8"/>
        <v>0</v>
      </c>
      <c r="E62" s="18">
        <f t="shared" ca="1" si="8"/>
        <v>0</v>
      </c>
      <c r="F62" s="18">
        <f t="shared" ca="1" si="8"/>
        <v>0</v>
      </c>
      <c r="G62" s="18">
        <f t="shared" ca="1" si="8"/>
        <v>0</v>
      </c>
      <c r="H62" s="19">
        <f t="shared" ref="H62:H76" ca="1" si="10">+SUM(D62:G62)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</row>
    <row r="63" spans="1:159" ht="12.75" customHeight="1">
      <c r="A63" s="57" t="s">
        <v>260</v>
      </c>
      <c r="B63" s="17">
        <v>3002</v>
      </c>
      <c r="C63" s="58" t="s">
        <v>252</v>
      </c>
      <c r="D63" s="18">
        <f t="shared" ca="1" si="8"/>
        <v>0</v>
      </c>
      <c r="E63" s="18">
        <f t="shared" ca="1" si="8"/>
        <v>0</v>
      </c>
      <c r="F63" s="18">
        <f t="shared" ca="1" si="8"/>
        <v>0</v>
      </c>
      <c r="G63" s="18">
        <f t="shared" ca="1" si="8"/>
        <v>0</v>
      </c>
      <c r="H63" s="19">
        <f t="shared" ca="1" si="10"/>
        <v>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</row>
    <row r="64" spans="1:159" ht="12.75" customHeight="1">
      <c r="A64" s="57" t="s">
        <v>262</v>
      </c>
      <c r="B64" s="17">
        <v>3003</v>
      </c>
      <c r="C64" s="58" t="s">
        <v>252</v>
      </c>
      <c r="D64" s="18">
        <f t="shared" ca="1" si="8"/>
        <v>0</v>
      </c>
      <c r="E64" s="18">
        <f t="shared" ca="1" si="8"/>
        <v>0</v>
      </c>
      <c r="F64" s="18">
        <f t="shared" ca="1" si="8"/>
        <v>0</v>
      </c>
      <c r="G64" s="18">
        <f t="shared" ca="1" si="8"/>
        <v>0</v>
      </c>
      <c r="H64" s="19">
        <f t="shared" ca="1" si="10"/>
        <v>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35" ht="12.75" customHeight="1">
      <c r="A65" s="57" t="s">
        <v>264</v>
      </c>
      <c r="B65" s="17">
        <v>3004</v>
      </c>
      <c r="C65" s="58" t="s">
        <v>252</v>
      </c>
      <c r="D65" s="18">
        <f t="shared" ca="1" si="8"/>
        <v>0</v>
      </c>
      <c r="E65" s="18">
        <f t="shared" ca="1" si="8"/>
        <v>0</v>
      </c>
      <c r="F65" s="18">
        <f t="shared" ca="1" si="8"/>
        <v>0</v>
      </c>
      <c r="G65" s="18">
        <f t="shared" ca="1" si="8"/>
        <v>0</v>
      </c>
      <c r="H65" s="19">
        <f t="shared" ca="1" si="10"/>
        <v>0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</row>
    <row r="66" spans="1:235" ht="12.75" customHeight="1">
      <c r="A66" s="57" t="s">
        <v>266</v>
      </c>
      <c r="B66" s="17">
        <v>3005</v>
      </c>
      <c r="C66" s="58" t="s">
        <v>252</v>
      </c>
      <c r="D66" s="18">
        <f t="shared" ca="1" si="8"/>
        <v>0</v>
      </c>
      <c r="E66" s="18">
        <f t="shared" ca="1" si="8"/>
        <v>0</v>
      </c>
      <c r="F66" s="18">
        <f t="shared" ca="1" si="8"/>
        <v>0</v>
      </c>
      <c r="G66" s="18">
        <f t="shared" ca="1" si="8"/>
        <v>0</v>
      </c>
      <c r="H66" s="19">
        <f t="shared" ca="1" si="10"/>
        <v>0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</row>
    <row r="67" spans="1:235" ht="12.75" customHeight="1">
      <c r="A67" s="57" t="s">
        <v>268</v>
      </c>
      <c r="B67" s="17">
        <v>3006</v>
      </c>
      <c r="C67" s="58" t="s">
        <v>252</v>
      </c>
      <c r="D67" s="18">
        <f t="shared" ca="1" si="8"/>
        <v>0</v>
      </c>
      <c r="E67" s="18">
        <f t="shared" ca="1" si="8"/>
        <v>0</v>
      </c>
      <c r="F67" s="18">
        <f t="shared" ca="1" si="8"/>
        <v>0</v>
      </c>
      <c r="G67" s="18">
        <f t="shared" ca="1" si="8"/>
        <v>0</v>
      </c>
      <c r="H67" s="19">
        <f t="shared" ca="1" si="10"/>
        <v>0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</row>
    <row r="68" spans="1:235" ht="12.75" customHeight="1">
      <c r="A68" s="57" t="s">
        <v>270</v>
      </c>
      <c r="B68" s="17">
        <v>3007</v>
      </c>
      <c r="C68" s="58" t="s">
        <v>252</v>
      </c>
      <c r="D68" s="18">
        <f t="shared" ca="1" si="8"/>
        <v>0</v>
      </c>
      <c r="E68" s="18">
        <f t="shared" ca="1" si="8"/>
        <v>0</v>
      </c>
      <c r="F68" s="18">
        <f t="shared" ca="1" si="8"/>
        <v>0</v>
      </c>
      <c r="G68" s="18">
        <f t="shared" ca="1" si="8"/>
        <v>0</v>
      </c>
      <c r="H68" s="19">
        <f t="shared" ca="1" si="10"/>
        <v>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</row>
    <row r="69" spans="1:235" ht="12.75" customHeight="1">
      <c r="A69" s="57" t="s">
        <v>272</v>
      </c>
      <c r="B69" s="17">
        <v>3008</v>
      </c>
      <c r="C69" s="58" t="s">
        <v>252</v>
      </c>
      <c r="D69" s="18">
        <f t="shared" ca="1" si="8"/>
        <v>0</v>
      </c>
      <c r="E69" s="18">
        <f t="shared" ca="1" si="8"/>
        <v>0</v>
      </c>
      <c r="F69" s="18">
        <f t="shared" ca="1" si="8"/>
        <v>0</v>
      </c>
      <c r="G69" s="18">
        <f t="shared" ca="1" si="8"/>
        <v>0</v>
      </c>
      <c r="H69" s="19">
        <f t="shared" ca="1" si="10"/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</row>
    <row r="70" spans="1:235" ht="12.75" customHeight="1">
      <c r="A70" s="57" t="s">
        <v>274</v>
      </c>
      <c r="B70" s="17">
        <v>3009</v>
      </c>
      <c r="C70" s="58" t="s">
        <v>252</v>
      </c>
      <c r="D70" s="18">
        <f t="shared" ca="1" si="8"/>
        <v>0</v>
      </c>
      <c r="E70" s="18">
        <f t="shared" ca="1" si="8"/>
        <v>0</v>
      </c>
      <c r="F70" s="18">
        <f t="shared" ca="1" si="8"/>
        <v>0</v>
      </c>
      <c r="G70" s="18">
        <f t="shared" ca="1" si="8"/>
        <v>0</v>
      </c>
      <c r="H70" s="19">
        <f t="shared" ca="1" si="10"/>
        <v>0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</row>
    <row r="71" spans="1:235" ht="12.75" customHeight="1">
      <c r="A71" s="57" t="s">
        <v>276</v>
      </c>
      <c r="B71" s="17">
        <v>3011</v>
      </c>
      <c r="C71" s="58" t="s">
        <v>252</v>
      </c>
      <c r="D71" s="18">
        <f t="shared" ref="D71:G76" ca="1" si="11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11"/>
        <v>0</v>
      </c>
      <c r="F71" s="18">
        <f t="shared" ca="1" si="11"/>
        <v>0</v>
      </c>
      <c r="G71" s="18">
        <f t="shared" ca="1" si="11"/>
        <v>0</v>
      </c>
      <c r="H71" s="19">
        <f t="shared" ca="1" si="10"/>
        <v>0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</row>
    <row r="72" spans="1:235" ht="12.75" customHeight="1">
      <c r="A72" s="57" t="s">
        <v>278</v>
      </c>
      <c r="B72" s="17">
        <v>3012</v>
      </c>
      <c r="C72" s="58" t="s">
        <v>252</v>
      </c>
      <c r="D72" s="18">
        <f t="shared" ca="1" si="11"/>
        <v>0</v>
      </c>
      <c r="E72" s="18">
        <f t="shared" ca="1" si="11"/>
        <v>0</v>
      </c>
      <c r="F72" s="18">
        <f t="shared" ca="1" si="11"/>
        <v>0</v>
      </c>
      <c r="G72" s="18">
        <f t="shared" ca="1" si="11"/>
        <v>0</v>
      </c>
      <c r="H72" s="19">
        <f t="shared" ca="1" si="10"/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</row>
    <row r="73" spans="1:235" ht="12.75" customHeight="1">
      <c r="A73" s="57" t="s">
        <v>280</v>
      </c>
      <c r="B73" s="17">
        <v>3015</v>
      </c>
      <c r="C73" s="58" t="s">
        <v>252</v>
      </c>
      <c r="D73" s="18">
        <f t="shared" ca="1" si="11"/>
        <v>0</v>
      </c>
      <c r="E73" s="18">
        <f t="shared" ca="1" si="11"/>
        <v>0</v>
      </c>
      <c r="F73" s="18">
        <f t="shared" ca="1" si="11"/>
        <v>0</v>
      </c>
      <c r="G73" s="18">
        <f t="shared" ca="1" si="11"/>
        <v>0</v>
      </c>
      <c r="H73" s="19">
        <f t="shared" ca="1" si="10"/>
        <v>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</row>
    <row r="74" spans="1:235" ht="12.75" customHeight="1">
      <c r="A74" s="57" t="s">
        <v>282</v>
      </c>
      <c r="B74" s="17">
        <v>3016</v>
      </c>
      <c r="C74" s="58" t="s">
        <v>252</v>
      </c>
      <c r="D74" s="18">
        <f t="shared" ca="1" si="11"/>
        <v>0</v>
      </c>
      <c r="E74" s="18">
        <f t="shared" ca="1" si="11"/>
        <v>0</v>
      </c>
      <c r="F74" s="18">
        <f t="shared" ca="1" si="11"/>
        <v>0</v>
      </c>
      <c r="G74" s="18">
        <f t="shared" ca="1" si="11"/>
        <v>0</v>
      </c>
      <c r="H74" s="19">
        <f t="shared" ca="1" si="10"/>
        <v>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</row>
    <row r="75" spans="1:235" ht="12.75" customHeight="1">
      <c r="A75" s="57" t="s">
        <v>284</v>
      </c>
      <c r="B75" s="17">
        <v>3017</v>
      </c>
      <c r="C75" s="58" t="s">
        <v>252</v>
      </c>
      <c r="D75" s="18">
        <f t="shared" ca="1" si="11"/>
        <v>0</v>
      </c>
      <c r="E75" s="18">
        <f t="shared" ca="1" si="11"/>
        <v>0</v>
      </c>
      <c r="F75" s="18">
        <f t="shared" ca="1" si="11"/>
        <v>0</v>
      </c>
      <c r="G75" s="18">
        <f t="shared" ca="1" si="11"/>
        <v>0</v>
      </c>
      <c r="H75" s="19">
        <f t="shared" ca="1" si="10"/>
        <v>0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</row>
    <row r="76" spans="1:235" ht="12.75" customHeight="1">
      <c r="A76" s="57" t="s">
        <v>286</v>
      </c>
      <c r="B76" s="17">
        <v>3018</v>
      </c>
      <c r="C76" s="58" t="s">
        <v>252</v>
      </c>
      <c r="D76" s="18">
        <f t="shared" ca="1" si="11"/>
        <v>0</v>
      </c>
      <c r="E76" s="18">
        <f t="shared" ca="1" si="11"/>
        <v>0</v>
      </c>
      <c r="F76" s="18">
        <f t="shared" ca="1" si="11"/>
        <v>0</v>
      </c>
      <c r="G76" s="18">
        <f t="shared" ca="1" si="11"/>
        <v>0</v>
      </c>
      <c r="H76" s="19">
        <f t="shared" ca="1" si="10"/>
        <v>0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</row>
    <row r="77" spans="1:235">
      <c r="A77" s="59" t="s">
        <v>288</v>
      </c>
      <c r="B77" s="48">
        <v>9000</v>
      </c>
      <c r="C77" s="58" t="s">
        <v>289</v>
      </c>
      <c r="D77" s="49">
        <f ca="1">SUMIF($C$7:$C$76,"HD",D$7:D$76)</f>
        <v>2652360090.983407</v>
      </c>
      <c r="E77" s="49">
        <f ca="1">SUMIF($C$7:$C$76,"HD",E$7:E$76)</f>
        <v>179853029.62</v>
      </c>
      <c r="F77" s="49">
        <f ca="1">SUMIF($C$7:$C$76,"HD",F$7:F$76)</f>
        <v>1313763585.3905149</v>
      </c>
      <c r="G77" s="49">
        <f ca="1">SUMIF($C$7:$C$76,"HD",G$7:G$76)</f>
        <v>2783859141.1275272</v>
      </c>
      <c r="H77" s="49">
        <f ca="1">SUMIF($C$7:$C$76,"HD",H$7:H$76)</f>
        <v>6929835847.1214495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HW77" s="35"/>
      <c r="HX77" s="35"/>
      <c r="HY77" s="35"/>
      <c r="HZ77" s="35"/>
      <c r="IA77" s="35"/>
    </row>
    <row r="78" spans="1:235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ca="1">SUMIF($C$7:$C$76,"H",E$7:E$76)+SUMIF($C$7:$C$76,"E",E$7:E$76)</f>
        <v>0</v>
      </c>
      <c r="F78" s="49">
        <f ca="1">SUMIF($C$7:$C$76,"H",F$7:F$76)+SUMIF($C$7:$C$76,"E",F$7:F$76)</f>
        <v>0</v>
      </c>
      <c r="G78" s="49">
        <f ca="1">SUMIF($C$7:$C$76,"H",G$7:G$76)+SUMIF($C$7:$C$76,"E",G$7:G$76)</f>
        <v>0</v>
      </c>
      <c r="H78" s="49">
        <f ca="1">SUMIF($C$7:$C$76,"H",H$7:H$76)+SUMIF($C$7:$C$76,"E",H$7:H$76)</f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35" s="35" customFormat="1">
      <c r="A79" s="59" t="s">
        <v>294</v>
      </c>
      <c r="B79" s="48">
        <v>9003</v>
      </c>
      <c r="C79" s="58" t="s">
        <v>295</v>
      </c>
      <c r="D79" s="49">
        <f ca="1">D77+D78</f>
        <v>2652360090.983407</v>
      </c>
      <c r="E79" s="49">
        <f ca="1">E77+E78</f>
        <v>179853029.62</v>
      </c>
      <c r="F79" s="49">
        <f ca="1">F77+F78</f>
        <v>1313763585.3905149</v>
      </c>
      <c r="G79" s="49">
        <f ca="1">G77+G78</f>
        <v>2783859141.1275272</v>
      </c>
      <c r="H79" s="49">
        <f ca="1">H77+H78</f>
        <v>6929835847.1214495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</row>
    <row r="80" spans="1:235" s="35" customFormat="1">
      <c r="A80" s="6"/>
      <c r="B80" s="6"/>
      <c r="C80" s="6"/>
      <c r="D80" s="3"/>
      <c r="E80" s="3"/>
      <c r="F80" s="3"/>
      <c r="G80" s="3"/>
      <c r="H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</row>
    <row r="81" spans="1:230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</row>
    <row r="82" spans="1:230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</row>
    <row r="83" spans="1:230"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</row>
    <row r="84" spans="1:230"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</row>
  </sheetData>
  <mergeCells count="1">
    <mergeCell ref="E2:G2"/>
  </mergeCells>
  <dataValidations count="2">
    <dataValidation type="list" allowBlank="1" showInputMessage="1" showErrorMessage="1" sqref="C2" xr:uid="{60D4E8FE-7C4E-4C22-B9AC-AB6DCE6D4838}">
      <formula1>"Toplam,Yurtiçi,Yurtdışı"</formula1>
    </dataValidation>
    <dataValidation type="list" allowBlank="1" showInputMessage="1" showErrorMessage="1" sqref="B2" xr:uid="{BFBB4E43-4622-4327-A7D1-FDF4005CBF64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D2E2-4F6F-473E-93BF-EDE6A83C93B3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325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790</v>
      </c>
      <c r="E5" s="78">
        <v>791</v>
      </c>
      <c r="F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122</v>
      </c>
      <c r="E6" s="56" t="s">
        <v>123</v>
      </c>
      <c r="F6" s="79" t="s">
        <v>325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E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9">
        <f t="shared" ref="F7:F60" ca="1" si="1">+SUM(D7:E7)</f>
        <v>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8">
        <f t="shared" ca="1" si="0"/>
        <v>0</v>
      </c>
      <c r="F8" s="19">
        <f t="shared" ca="1" si="1"/>
        <v>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9">
        <f t="shared" ca="1" si="1"/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8">
        <f t="shared" ca="1" si="0"/>
        <v>0</v>
      </c>
      <c r="F10" s="19">
        <f t="shared" ca="1" si="1"/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9">
        <f t="shared" ca="1" si="1"/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9">
        <f t="shared" ca="1" si="1"/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9">
        <f t="shared" ca="1" si="1"/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9">
        <f t="shared" ca="1" si="1"/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9">
        <f t="shared" ca="1" si="1"/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9">
        <f t="shared" ca="1" si="1"/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9">
        <f t="shared" ca="1" si="1"/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9">
        <f t="shared" ca="1" si="1"/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9">
        <f t="shared" ca="1" si="1"/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9">
        <f t="shared" ca="1" si="1"/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9">
        <f t="shared" ca="1" si="1"/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8">
        <f t="shared" ca="1" si="0"/>
        <v>0</v>
      </c>
      <c r="F22" s="19">
        <f t="shared" ca="1" si="1"/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E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0</v>
      </c>
      <c r="F23" s="19">
        <f t="shared" ca="1" si="1"/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0</v>
      </c>
      <c r="E24" s="18">
        <f t="shared" ca="1" si="2"/>
        <v>0</v>
      </c>
      <c r="F24" s="19">
        <f t="shared" ca="1" si="1"/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0</v>
      </c>
      <c r="E25" s="18">
        <f t="shared" ca="1" si="2"/>
        <v>0</v>
      </c>
      <c r="F25" s="19">
        <f t="shared" ca="1" si="1"/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0</v>
      </c>
      <c r="F26" s="19">
        <f t="shared" ca="1" si="1"/>
        <v>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0</v>
      </c>
      <c r="E27" s="18">
        <f t="shared" ca="1" si="2"/>
        <v>0</v>
      </c>
      <c r="F27" s="19">
        <f t="shared" ca="1" si="1"/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9">
        <f t="shared" ca="1" si="1"/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0</v>
      </c>
      <c r="E29" s="18">
        <f t="shared" ca="1" si="2"/>
        <v>0</v>
      </c>
      <c r="F29" s="19">
        <f t="shared" ca="1" si="1"/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0</v>
      </c>
      <c r="F30" s="19">
        <f t="shared" ca="1" si="1"/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0</v>
      </c>
      <c r="E31" s="18">
        <f t="shared" ca="1" si="2"/>
        <v>0</v>
      </c>
      <c r="F31" s="19">
        <f t="shared" ca="1" si="1"/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0</v>
      </c>
      <c r="E32" s="18">
        <f t="shared" ca="1" si="2"/>
        <v>0</v>
      </c>
      <c r="F32" s="19">
        <f t="shared" ca="1" si="1"/>
        <v>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0</v>
      </c>
      <c r="E33" s="18">
        <f t="shared" ca="1" si="2"/>
        <v>0</v>
      </c>
      <c r="F33" s="19">
        <f t="shared" ca="1" si="1"/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9">
        <f t="shared" ca="1" si="1"/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9">
        <f t="shared" ca="1" si="1"/>
        <v>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9">
        <f t="shared" ca="1" si="1"/>
        <v>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0</v>
      </c>
      <c r="F37" s="19">
        <f t="shared" ca="1" si="1"/>
        <v>0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9">
        <f t="shared" ca="1" si="1"/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E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0</v>
      </c>
      <c r="E39" s="18">
        <f t="shared" ca="1" si="3"/>
        <v>0</v>
      </c>
      <c r="F39" s="19">
        <f t="shared" ca="1" si="1"/>
        <v>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3"/>
        <v>0</v>
      </c>
      <c r="F40" s="19">
        <f t="shared" ca="1" si="1"/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9">
        <f t="shared" ca="1" si="1"/>
        <v>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9">
        <f t="shared" ca="1" si="1"/>
        <v>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9">
        <f t="shared" ca="1" si="1"/>
        <v>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9">
        <f t="shared" ca="1" si="1"/>
        <v>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0</v>
      </c>
      <c r="E45" s="18">
        <f t="shared" ca="1" si="3"/>
        <v>0</v>
      </c>
      <c r="F45" s="19">
        <f t="shared" ca="1" si="1"/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3"/>
        <v>0</v>
      </c>
      <c r="F46" s="19">
        <f t="shared" ca="1" si="1"/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9">
        <f t="shared" ca="1" si="1"/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9">
        <f t="shared" ca="1" si="1"/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3"/>
        <v>0</v>
      </c>
      <c r="F49" s="19">
        <f t="shared" ca="1" si="1"/>
        <v>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9">
        <f t="shared" ca="1" si="1"/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3"/>
        <v>0</v>
      </c>
      <c r="F51" s="19">
        <f t="shared" ca="1" si="1"/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9">
        <f t="shared" ref="F52" ca="1" si="4">+SUM(D52:E52)</f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9">
        <f t="shared" ref="F53:F55" ca="1" si="5">+SUM(D53:E53)</f>
        <v>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9">
        <f t="shared" ca="1" si="5"/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E70" ca="1" si="6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6"/>
        <v>0</v>
      </c>
      <c r="F55" s="19">
        <f t="shared" ca="1" si="5"/>
        <v>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6"/>
        <v>0</v>
      </c>
      <c r="E56" s="18">
        <f t="shared" ca="1" si="6"/>
        <v>0</v>
      </c>
      <c r="F56" s="19">
        <f t="shared" ca="1" si="1"/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6"/>
        <v>0</v>
      </c>
      <c r="E57" s="18">
        <f t="shared" ca="1" si="6"/>
        <v>393858766.87612891</v>
      </c>
      <c r="F57" s="19">
        <f t="shared" ca="1" si="1"/>
        <v>393858766.87612891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6"/>
        <v>0</v>
      </c>
      <c r="E58" s="18">
        <f t="shared" ca="1" si="6"/>
        <v>38781.08</v>
      </c>
      <c r="F58" s="19">
        <f t="shared" ca="1" si="1"/>
        <v>38781.08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6"/>
        <v>0</v>
      </c>
      <c r="E59" s="18">
        <f t="shared" ca="1" si="6"/>
        <v>49391063.060000002</v>
      </c>
      <c r="F59" s="19">
        <f t="shared" ca="1" si="1"/>
        <v>49391063.060000002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6"/>
        <v>0</v>
      </c>
      <c r="E60" s="18">
        <f t="shared" ca="1" si="6"/>
        <v>25161311.000000112</v>
      </c>
      <c r="F60" s="19">
        <f t="shared" ca="1" si="1"/>
        <v>25161311.000000112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6"/>
        <v>0</v>
      </c>
      <c r="E61" s="18">
        <f t="shared" ca="1" si="6"/>
        <v>40483802</v>
      </c>
      <c r="F61" s="19">
        <f t="shared" ref="F61" ca="1" si="7">+SUM(D61:E61)</f>
        <v>40483802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6"/>
        <v>0.1</v>
      </c>
      <c r="E62" s="18">
        <f t="shared" ca="1" si="6"/>
        <v>2813243416.1312532</v>
      </c>
      <c r="F62" s="19">
        <f t="shared" ref="F62:F76" ca="1" si="8">+SUM(D62:E62)</f>
        <v>2813243416.2312531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6"/>
        <v>0</v>
      </c>
      <c r="E63" s="18">
        <f t="shared" ca="1" si="6"/>
        <v>295673534.57000011</v>
      </c>
      <c r="F63" s="19">
        <f t="shared" ca="1" si="8"/>
        <v>295673534.57000011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6"/>
        <v>0</v>
      </c>
      <c r="E64" s="18">
        <f t="shared" ca="1" si="6"/>
        <v>2305192325.1900005</v>
      </c>
      <c r="F64" s="19">
        <f t="shared" ca="1" si="8"/>
        <v>2305192325.1900005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6"/>
        <v>19922961.140000001</v>
      </c>
      <c r="E65" s="18">
        <f t="shared" ca="1" si="6"/>
        <v>2639174787.9100103</v>
      </c>
      <c r="F65" s="19">
        <f t="shared" ca="1" si="8"/>
        <v>2659097749.0500102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6"/>
        <v>0</v>
      </c>
      <c r="E66" s="18">
        <f t="shared" ca="1" si="6"/>
        <v>228722433.62002692</v>
      </c>
      <c r="F66" s="19">
        <f t="shared" ca="1" si="8"/>
        <v>228722433.62002692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6"/>
        <v>0</v>
      </c>
      <c r="E67" s="18">
        <f t="shared" ca="1" si="6"/>
        <v>3034639300.0999999</v>
      </c>
      <c r="F67" s="19">
        <f t="shared" ca="1" si="8"/>
        <v>3034639300.0999999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6"/>
        <v>0</v>
      </c>
      <c r="E68" s="18">
        <f t="shared" ca="1" si="6"/>
        <v>94215341.61999999</v>
      </c>
      <c r="F68" s="19">
        <f t="shared" ca="1" si="8"/>
        <v>94215341.61999999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6"/>
        <v>0</v>
      </c>
      <c r="E69" s="18">
        <f t="shared" ca="1" si="6"/>
        <v>439323660.88999999</v>
      </c>
      <c r="F69" s="19">
        <f t="shared" ca="1" si="8"/>
        <v>439323660.88999999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6"/>
        <v>0</v>
      </c>
      <c r="E70" s="18">
        <f t="shared" ca="1" si="6"/>
        <v>1887199037.2296531</v>
      </c>
      <c r="F70" s="19">
        <f t="shared" ca="1" si="8"/>
        <v>1887199037.2296531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E76" ca="1" si="9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9"/>
        <v>592300217.42945421</v>
      </c>
      <c r="F71" s="19">
        <f t="shared" ca="1" si="8"/>
        <v>592300217.42945421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9"/>
        <v>0</v>
      </c>
      <c r="E72" s="18">
        <f t="shared" ca="1" si="9"/>
        <v>2554566676.79</v>
      </c>
      <c r="F72" s="19">
        <f t="shared" ca="1" si="8"/>
        <v>2554566676.79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9"/>
        <v>0</v>
      </c>
      <c r="E73" s="18">
        <f t="shared" ca="1" si="9"/>
        <v>6677335.4299999997</v>
      </c>
      <c r="F73" s="19">
        <f t="shared" ca="1" si="8"/>
        <v>6677335.4299999997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9"/>
        <v>0</v>
      </c>
      <c r="E74" s="18">
        <f t="shared" ca="1" si="9"/>
        <v>162282486.72000051</v>
      </c>
      <c r="F74" s="19">
        <f t="shared" ca="1" si="8"/>
        <v>162282486.72000051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9"/>
        <v>0</v>
      </c>
      <c r="E75" s="18">
        <f t="shared" ca="1" si="9"/>
        <v>1756962951.1197701</v>
      </c>
      <c r="F75" s="19">
        <f t="shared" ca="1" si="8"/>
        <v>1756962951.1197701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9"/>
        <v>0</v>
      </c>
      <c r="E76" s="18">
        <f t="shared" ca="1" si="9"/>
        <v>4570623727.1300421</v>
      </c>
      <c r="F76" s="19">
        <f t="shared" ca="1" si="8"/>
        <v>4570623727.1300421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ca="1">SUMIF($C$7:$C$76,"HD",D$7:D$76)</f>
        <v>0</v>
      </c>
      <c r="E77" s="49">
        <f ca="1">SUMIF($C$7:$C$76,"HD",E$7:E$76)</f>
        <v>0</v>
      </c>
      <c r="F77" s="49">
        <f ca="1">SUMIF($C$7:$C$76,"HD",F$7:F$76)</f>
        <v>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19922961.240000002</v>
      </c>
      <c r="E78" s="49">
        <f ca="1">SUMIF($C$7:$C$76,"H",E$7:E$76)+SUMIF($C$7:$C$76,"E",E$7:E$76)</f>
        <v>23889730955.896339</v>
      </c>
      <c r="F78" s="49">
        <f ca="1">SUMIF($C$7:$C$76,"H",F$7:F$76)+SUMIF($C$7:$C$76,"E",F$7:F$76)</f>
        <v>23909653917.136341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ca="1">D77+D78</f>
        <v>19922961.240000002</v>
      </c>
      <c r="E79" s="49">
        <f ca="1">E77+E78</f>
        <v>23889730955.896339</v>
      </c>
      <c r="F79" s="49">
        <f ca="1">F77+F78</f>
        <v>23909653917.136341</v>
      </c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C2" xr:uid="{C31B8CCE-CCFE-4D7E-B984-DC28C193744C}">
      <formula1>"Toplam,Yurtiçi,Yurtdışı"</formula1>
    </dataValidation>
    <dataValidation type="list" allowBlank="1" showInputMessage="1" showErrorMessage="1" sqref="B2" xr:uid="{D44CDF3C-3B61-4FF5-9CE1-A8200C5B4A7F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97A7-AF38-4510-A5CD-6B5D671E8695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361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796</v>
      </c>
      <c r="E5" s="78">
        <v>797</v>
      </c>
      <c r="F5" s="78">
        <v>908</v>
      </c>
      <c r="G5" s="78">
        <v>909</v>
      </c>
      <c r="H5" s="78">
        <v>910</v>
      </c>
      <c r="I5" s="78">
        <v>91001</v>
      </c>
      <c r="J5" s="78">
        <v>91002</v>
      </c>
      <c r="K5" s="78">
        <v>911</v>
      </c>
      <c r="L5" s="78">
        <v>91101</v>
      </c>
      <c r="M5" s="78">
        <v>91102</v>
      </c>
      <c r="N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23</v>
      </c>
      <c r="K6" s="56" t="s">
        <v>24</v>
      </c>
      <c r="L6" s="56" t="s">
        <v>22</v>
      </c>
      <c r="M6" s="56" t="s">
        <v>23</v>
      </c>
      <c r="N6" s="79" t="s">
        <v>329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M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9">
        <f ca="1">F7+G7+H7+K7</f>
        <v>0</v>
      </c>
      <c r="F7" s="18">
        <f t="shared" ca="1" si="0"/>
        <v>0</v>
      </c>
      <c r="G7" s="18">
        <f t="shared" ca="1" si="0"/>
        <v>0</v>
      </c>
      <c r="H7" s="19">
        <f ca="1">+I7+J7</f>
        <v>0</v>
      </c>
      <c r="I7" s="18">
        <f t="shared" ca="1" si="0"/>
        <v>0</v>
      </c>
      <c r="J7" s="18">
        <f t="shared" ca="1" si="0"/>
        <v>0</v>
      </c>
      <c r="K7" s="19">
        <f ca="1">+L7+M7</f>
        <v>0</v>
      </c>
      <c r="L7" s="18">
        <f t="shared" ca="1" si="0"/>
        <v>0</v>
      </c>
      <c r="M7" s="18">
        <f t="shared" ca="1" si="0"/>
        <v>0</v>
      </c>
      <c r="N7" s="19">
        <f ca="1">+D7+E7</f>
        <v>0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9">
        <f t="shared" ref="E8:E22" ca="1" si="1">F8+G8+H8+K8</f>
        <v>0</v>
      </c>
      <c r="F8" s="18">
        <f t="shared" ca="1" si="0"/>
        <v>0</v>
      </c>
      <c r="G8" s="18">
        <f t="shared" ca="1" si="0"/>
        <v>0</v>
      </c>
      <c r="H8" s="19">
        <f t="shared" ref="H8:H22" ca="1" si="2">+I8+J8</f>
        <v>0</v>
      </c>
      <c r="I8" s="18">
        <f t="shared" ca="1" si="0"/>
        <v>0</v>
      </c>
      <c r="J8" s="18">
        <f t="shared" ca="1" si="0"/>
        <v>0</v>
      </c>
      <c r="K8" s="19">
        <f t="shared" ref="K8:K22" ca="1" si="3">+L8+M8</f>
        <v>0</v>
      </c>
      <c r="L8" s="18">
        <f t="shared" ca="1" si="0"/>
        <v>0</v>
      </c>
      <c r="M8" s="18">
        <f t="shared" ca="1" si="0"/>
        <v>0</v>
      </c>
      <c r="N8" s="19">
        <f t="shared" ref="N8:N22" ca="1" si="4">+D8+E8</f>
        <v>0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9">
        <f t="shared" ca="1" si="1"/>
        <v>0</v>
      </c>
      <c r="F9" s="18">
        <f t="shared" ca="1" si="0"/>
        <v>0</v>
      </c>
      <c r="G9" s="18">
        <f t="shared" ca="1" si="0"/>
        <v>0</v>
      </c>
      <c r="H9" s="19">
        <f t="shared" ca="1" si="2"/>
        <v>0</v>
      </c>
      <c r="I9" s="18">
        <f t="shared" ca="1" si="0"/>
        <v>0</v>
      </c>
      <c r="J9" s="18">
        <f t="shared" ca="1" si="0"/>
        <v>0</v>
      </c>
      <c r="K9" s="19">
        <f t="shared" ca="1" si="3"/>
        <v>0</v>
      </c>
      <c r="L9" s="18">
        <f t="shared" ca="1" si="0"/>
        <v>0</v>
      </c>
      <c r="M9" s="18">
        <f t="shared" ca="1" si="0"/>
        <v>0</v>
      </c>
      <c r="N9" s="19">
        <f t="shared" ca="1" si="4"/>
        <v>0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9">
        <f t="shared" ca="1" si="1"/>
        <v>0</v>
      </c>
      <c r="F10" s="18">
        <f t="shared" ca="1" si="0"/>
        <v>0</v>
      </c>
      <c r="G10" s="18">
        <f t="shared" ca="1" si="0"/>
        <v>0</v>
      </c>
      <c r="H10" s="19">
        <f t="shared" ca="1" si="2"/>
        <v>0</v>
      </c>
      <c r="I10" s="18">
        <f t="shared" ca="1" si="0"/>
        <v>0</v>
      </c>
      <c r="J10" s="18">
        <f t="shared" ca="1" si="0"/>
        <v>0</v>
      </c>
      <c r="K10" s="19">
        <f t="shared" ca="1" si="3"/>
        <v>0</v>
      </c>
      <c r="L10" s="18">
        <f t="shared" ca="1" si="0"/>
        <v>0</v>
      </c>
      <c r="M10" s="18">
        <f t="shared" ca="1" si="0"/>
        <v>0</v>
      </c>
      <c r="N10" s="19">
        <f t="shared" ca="1" si="4"/>
        <v>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9">
        <f t="shared" ca="1" si="1"/>
        <v>0</v>
      </c>
      <c r="F11" s="18">
        <f t="shared" ca="1" si="0"/>
        <v>0</v>
      </c>
      <c r="G11" s="18">
        <f t="shared" ca="1" si="0"/>
        <v>0</v>
      </c>
      <c r="H11" s="19">
        <f t="shared" ca="1" si="2"/>
        <v>0</v>
      </c>
      <c r="I11" s="18">
        <f t="shared" ca="1" si="0"/>
        <v>0</v>
      </c>
      <c r="J11" s="18">
        <f t="shared" ca="1" si="0"/>
        <v>0</v>
      </c>
      <c r="K11" s="19">
        <f t="shared" ca="1" si="3"/>
        <v>0</v>
      </c>
      <c r="L11" s="18">
        <f t="shared" ca="1" si="0"/>
        <v>0</v>
      </c>
      <c r="M11" s="18">
        <f t="shared" ca="1" si="0"/>
        <v>0</v>
      </c>
      <c r="N11" s="19">
        <f t="shared" ca="1" si="4"/>
        <v>0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9">
        <f t="shared" ca="1" si="1"/>
        <v>0</v>
      </c>
      <c r="F12" s="18">
        <f t="shared" ca="1" si="0"/>
        <v>0</v>
      </c>
      <c r="G12" s="18">
        <f t="shared" ca="1" si="0"/>
        <v>0</v>
      </c>
      <c r="H12" s="19">
        <f t="shared" ca="1" si="2"/>
        <v>0</v>
      </c>
      <c r="I12" s="18">
        <f t="shared" ca="1" si="0"/>
        <v>0</v>
      </c>
      <c r="J12" s="18">
        <f t="shared" ca="1" si="0"/>
        <v>0</v>
      </c>
      <c r="K12" s="19">
        <f t="shared" ca="1" si="3"/>
        <v>0</v>
      </c>
      <c r="L12" s="18">
        <f t="shared" ca="1" si="0"/>
        <v>0</v>
      </c>
      <c r="M12" s="18">
        <f t="shared" ca="1" si="0"/>
        <v>0</v>
      </c>
      <c r="N12" s="19">
        <f t="shared" ca="1" si="4"/>
        <v>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9">
        <f t="shared" ca="1" si="1"/>
        <v>0</v>
      </c>
      <c r="F13" s="18">
        <f t="shared" ca="1" si="0"/>
        <v>0</v>
      </c>
      <c r="G13" s="18">
        <f t="shared" ca="1" si="0"/>
        <v>0</v>
      </c>
      <c r="H13" s="19">
        <f t="shared" ca="1" si="2"/>
        <v>0</v>
      </c>
      <c r="I13" s="18">
        <f t="shared" ca="1" si="0"/>
        <v>0</v>
      </c>
      <c r="J13" s="18">
        <f t="shared" ca="1" si="0"/>
        <v>0</v>
      </c>
      <c r="K13" s="19">
        <f t="shared" ca="1" si="3"/>
        <v>0</v>
      </c>
      <c r="L13" s="18">
        <f t="shared" ca="1" si="0"/>
        <v>0</v>
      </c>
      <c r="M13" s="18">
        <f t="shared" ca="1" si="0"/>
        <v>0</v>
      </c>
      <c r="N13" s="19">
        <f t="shared" ca="1" si="4"/>
        <v>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9">
        <f t="shared" ca="1" si="1"/>
        <v>0</v>
      </c>
      <c r="F14" s="18">
        <f t="shared" ca="1" si="0"/>
        <v>0</v>
      </c>
      <c r="G14" s="18">
        <f t="shared" ca="1" si="0"/>
        <v>0</v>
      </c>
      <c r="H14" s="19">
        <f t="shared" ca="1" si="2"/>
        <v>0</v>
      </c>
      <c r="I14" s="18">
        <f t="shared" ca="1" si="0"/>
        <v>0</v>
      </c>
      <c r="J14" s="18">
        <f t="shared" ca="1" si="0"/>
        <v>0</v>
      </c>
      <c r="K14" s="19">
        <f t="shared" ca="1" si="3"/>
        <v>0</v>
      </c>
      <c r="L14" s="18">
        <f t="shared" ca="1" si="0"/>
        <v>0</v>
      </c>
      <c r="M14" s="18">
        <f t="shared" ca="1" si="0"/>
        <v>0</v>
      </c>
      <c r="N14" s="19">
        <f t="shared" ca="1" si="4"/>
        <v>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9">
        <f t="shared" ca="1" si="1"/>
        <v>0</v>
      </c>
      <c r="F15" s="18">
        <f t="shared" ca="1" si="0"/>
        <v>0</v>
      </c>
      <c r="G15" s="18">
        <f t="shared" ca="1" si="0"/>
        <v>0</v>
      </c>
      <c r="H15" s="19">
        <f t="shared" ca="1" si="2"/>
        <v>0</v>
      </c>
      <c r="I15" s="18">
        <f t="shared" ca="1" si="0"/>
        <v>0</v>
      </c>
      <c r="J15" s="18">
        <f t="shared" ca="1" si="0"/>
        <v>0</v>
      </c>
      <c r="K15" s="19">
        <f t="shared" ca="1" si="3"/>
        <v>0</v>
      </c>
      <c r="L15" s="18">
        <f t="shared" ca="1" si="0"/>
        <v>0</v>
      </c>
      <c r="M15" s="18">
        <f t="shared" ca="1" si="0"/>
        <v>0</v>
      </c>
      <c r="N15" s="19">
        <f t="shared" ca="1" si="4"/>
        <v>0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9">
        <f t="shared" ca="1" si="1"/>
        <v>0</v>
      </c>
      <c r="F16" s="18">
        <f t="shared" ca="1" si="0"/>
        <v>0</v>
      </c>
      <c r="G16" s="18">
        <f t="shared" ca="1" si="0"/>
        <v>0</v>
      </c>
      <c r="H16" s="19">
        <f t="shared" ca="1" si="2"/>
        <v>0</v>
      </c>
      <c r="I16" s="18">
        <f t="shared" ca="1" si="0"/>
        <v>0</v>
      </c>
      <c r="J16" s="18">
        <f t="shared" ca="1" si="0"/>
        <v>0</v>
      </c>
      <c r="K16" s="19">
        <f t="shared" ca="1" si="3"/>
        <v>0</v>
      </c>
      <c r="L16" s="18">
        <f t="shared" ca="1" si="0"/>
        <v>0</v>
      </c>
      <c r="M16" s="18">
        <f t="shared" ca="1" si="0"/>
        <v>0</v>
      </c>
      <c r="N16" s="19">
        <f t="shared" ca="1" si="4"/>
        <v>0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9">
        <f t="shared" ca="1" si="1"/>
        <v>0</v>
      </c>
      <c r="F17" s="18">
        <f t="shared" ca="1" si="0"/>
        <v>0</v>
      </c>
      <c r="G17" s="18">
        <f t="shared" ca="1" si="0"/>
        <v>0</v>
      </c>
      <c r="H17" s="19">
        <f t="shared" ca="1" si="2"/>
        <v>0</v>
      </c>
      <c r="I17" s="18">
        <f t="shared" ca="1" si="0"/>
        <v>0</v>
      </c>
      <c r="J17" s="18">
        <f t="shared" ca="1" si="0"/>
        <v>0</v>
      </c>
      <c r="K17" s="19">
        <f t="shared" ca="1" si="3"/>
        <v>0</v>
      </c>
      <c r="L17" s="18">
        <f t="shared" ca="1" si="0"/>
        <v>0</v>
      </c>
      <c r="M17" s="18">
        <f t="shared" ca="1" si="0"/>
        <v>0</v>
      </c>
      <c r="N17" s="19">
        <f t="shared" ca="1" si="4"/>
        <v>0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9">
        <f t="shared" ca="1" si="1"/>
        <v>0</v>
      </c>
      <c r="F18" s="18">
        <f t="shared" ca="1" si="0"/>
        <v>0</v>
      </c>
      <c r="G18" s="18">
        <f t="shared" ca="1" si="0"/>
        <v>0</v>
      </c>
      <c r="H18" s="19">
        <f t="shared" ca="1" si="2"/>
        <v>0</v>
      </c>
      <c r="I18" s="18">
        <f t="shared" ca="1" si="0"/>
        <v>0</v>
      </c>
      <c r="J18" s="18">
        <f t="shared" ca="1" si="0"/>
        <v>0</v>
      </c>
      <c r="K18" s="19">
        <f t="shared" ca="1" si="3"/>
        <v>0</v>
      </c>
      <c r="L18" s="18">
        <f t="shared" ca="1" si="0"/>
        <v>0</v>
      </c>
      <c r="M18" s="18">
        <f t="shared" ca="1" si="0"/>
        <v>0</v>
      </c>
      <c r="N18" s="19">
        <f t="shared" ca="1" si="4"/>
        <v>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9">
        <f t="shared" ca="1" si="1"/>
        <v>0</v>
      </c>
      <c r="F19" s="18">
        <f t="shared" ca="1" si="0"/>
        <v>0</v>
      </c>
      <c r="G19" s="18">
        <f t="shared" ca="1" si="0"/>
        <v>0</v>
      </c>
      <c r="H19" s="19">
        <f t="shared" ca="1" si="2"/>
        <v>0</v>
      </c>
      <c r="I19" s="18">
        <f t="shared" ca="1" si="0"/>
        <v>0</v>
      </c>
      <c r="J19" s="18">
        <f t="shared" ca="1" si="0"/>
        <v>0</v>
      </c>
      <c r="K19" s="19">
        <f t="shared" ca="1" si="3"/>
        <v>0</v>
      </c>
      <c r="L19" s="18">
        <f t="shared" ca="1" si="0"/>
        <v>0</v>
      </c>
      <c r="M19" s="18">
        <f t="shared" ca="1" si="0"/>
        <v>0</v>
      </c>
      <c r="N19" s="19">
        <f t="shared" ca="1" si="4"/>
        <v>0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9">
        <f t="shared" ca="1" si="1"/>
        <v>0</v>
      </c>
      <c r="F20" s="18">
        <f t="shared" ca="1" si="0"/>
        <v>0</v>
      </c>
      <c r="G20" s="18">
        <f t="shared" ca="1" si="0"/>
        <v>0</v>
      </c>
      <c r="H20" s="19">
        <f t="shared" ca="1" si="2"/>
        <v>0</v>
      </c>
      <c r="I20" s="18">
        <f t="shared" ca="1" si="0"/>
        <v>0</v>
      </c>
      <c r="J20" s="18">
        <f t="shared" ca="1" si="0"/>
        <v>0</v>
      </c>
      <c r="K20" s="19">
        <f t="shared" ca="1" si="3"/>
        <v>0</v>
      </c>
      <c r="L20" s="18">
        <f t="shared" ca="1" si="0"/>
        <v>0</v>
      </c>
      <c r="M20" s="18">
        <f t="shared" ca="1" si="0"/>
        <v>0</v>
      </c>
      <c r="N20" s="19">
        <f t="shared" ca="1" si="4"/>
        <v>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9">
        <f t="shared" ca="1" si="1"/>
        <v>0</v>
      </c>
      <c r="F21" s="18">
        <f t="shared" ca="1" si="0"/>
        <v>0</v>
      </c>
      <c r="G21" s="18">
        <f t="shared" ca="1" si="0"/>
        <v>0</v>
      </c>
      <c r="H21" s="19">
        <f t="shared" ca="1" si="2"/>
        <v>0</v>
      </c>
      <c r="I21" s="18">
        <f t="shared" ca="1" si="0"/>
        <v>0</v>
      </c>
      <c r="J21" s="18">
        <f t="shared" ca="1" si="0"/>
        <v>0</v>
      </c>
      <c r="K21" s="19">
        <f t="shared" ca="1" si="3"/>
        <v>0</v>
      </c>
      <c r="L21" s="18">
        <f t="shared" ca="1" si="0"/>
        <v>0</v>
      </c>
      <c r="M21" s="18">
        <f t="shared" ca="1" si="0"/>
        <v>0</v>
      </c>
      <c r="N21" s="19">
        <f t="shared" ca="1" si="4"/>
        <v>0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9">
        <f t="shared" ca="1" si="1"/>
        <v>0</v>
      </c>
      <c r="F22" s="18">
        <f t="shared" ca="1" si="0"/>
        <v>0</v>
      </c>
      <c r="G22" s="18">
        <f t="shared" ca="1" si="0"/>
        <v>0</v>
      </c>
      <c r="H22" s="19">
        <f t="shared" ca="1" si="2"/>
        <v>0</v>
      </c>
      <c r="I22" s="18">
        <f t="shared" ca="1" si="0"/>
        <v>0</v>
      </c>
      <c r="J22" s="18">
        <f t="shared" ca="1" si="0"/>
        <v>0</v>
      </c>
      <c r="K22" s="19">
        <f t="shared" ca="1" si="3"/>
        <v>0</v>
      </c>
      <c r="L22" s="18">
        <f t="shared" ca="1" si="0"/>
        <v>0</v>
      </c>
      <c r="M22" s="18">
        <f t="shared" ca="1" si="0"/>
        <v>0</v>
      </c>
      <c r="N22" s="19">
        <f t="shared" ca="1" si="4"/>
        <v>0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D76" ca="1" si="5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9">
        <f ca="1">F23+G23+H23+K23</f>
        <v>0</v>
      </c>
      <c r="F23" s="18">
        <f t="shared" ref="F23:G38" ca="1" si="6">IFERROR(IF($C$2="Yurtiçi",INDIRECT("'"&amp;$B$2&amp;"'!"&amp;ADDRESS(MATCH($B23,INDIRECT("'"&amp;$B$2&amp;"'!$B$1:$B$1095"),0),MATCH(F$5,INDIRECT("'"&amp;$B$2&amp;"'!5:5"),0))),IF($C$2="Yurtdışı",INDIRECT("'"&amp;$B$2&amp;"'!"&amp;ADDRESS(MATCH($B23,INDIRECT("'"&amp;$B$2&amp;"'!$B$1:$B$1095"),0),MATCH(F$5,INDIRECT("'"&amp;$B$2&amp;"'!5:5"),0)+1)),INDIRECT("'"&amp;$B$2&amp;"'!"&amp;ADDRESS(MATCH($B23,INDIRECT("'"&amp;$B$2&amp;"'!$B$1:$B$1095"),0),MATCH(F$5,INDIRECT("'"&amp;$B$2&amp;"'!5:5"),0)))+INDIRECT("'"&amp;$B$2&amp;"'!"&amp;ADDRESS(MATCH($B23,INDIRECT("'"&amp;$B$2&amp;"'!$B$1:$B$1095"),0),MATCH(F$5,INDIRECT("'"&amp;$B$2&amp;"'!5:5"),0)+1)))),0)</f>
        <v>0</v>
      </c>
      <c r="G23" s="18">
        <f t="shared" ca="1" si="6"/>
        <v>0</v>
      </c>
      <c r="H23" s="19">
        <f ca="1">+I23+J23</f>
        <v>0</v>
      </c>
      <c r="I23" s="18">
        <f t="shared" ref="I23:J38" ca="1" si="7">IFERROR(IF($C$2="Yurtiçi",INDIRECT("'"&amp;$B$2&amp;"'!"&amp;ADDRESS(MATCH($B23,INDIRECT("'"&amp;$B$2&amp;"'!$B$1:$B$1095"),0),MATCH(I$5,INDIRECT("'"&amp;$B$2&amp;"'!5:5"),0))),IF($C$2="Yurtdışı",INDIRECT("'"&amp;$B$2&amp;"'!"&amp;ADDRESS(MATCH($B23,INDIRECT("'"&amp;$B$2&amp;"'!$B$1:$B$1095"),0),MATCH(I$5,INDIRECT("'"&amp;$B$2&amp;"'!5:5"),0)+1)),INDIRECT("'"&amp;$B$2&amp;"'!"&amp;ADDRESS(MATCH($B23,INDIRECT("'"&amp;$B$2&amp;"'!$B$1:$B$1095"),0),MATCH(I$5,INDIRECT("'"&amp;$B$2&amp;"'!5:5"),0)))+INDIRECT("'"&amp;$B$2&amp;"'!"&amp;ADDRESS(MATCH($B23,INDIRECT("'"&amp;$B$2&amp;"'!$B$1:$B$1095"),0),MATCH(I$5,INDIRECT("'"&amp;$B$2&amp;"'!5:5"),0)+1)))),0)</f>
        <v>0</v>
      </c>
      <c r="J23" s="18">
        <f t="shared" ca="1" si="7"/>
        <v>0</v>
      </c>
      <c r="K23" s="19">
        <f ca="1">+L23+M23</f>
        <v>0</v>
      </c>
      <c r="L23" s="18">
        <f t="shared" ref="L23:M38" ca="1" si="8">IFERROR(IF($C$2="Yurtiçi",INDIRECT("'"&amp;$B$2&amp;"'!"&amp;ADDRESS(MATCH($B23,INDIRECT("'"&amp;$B$2&amp;"'!$B$1:$B$1095"),0),MATCH(L$5,INDIRECT("'"&amp;$B$2&amp;"'!5:5"),0))),IF($C$2="Yurtdışı",INDIRECT("'"&amp;$B$2&amp;"'!"&amp;ADDRESS(MATCH($B23,INDIRECT("'"&amp;$B$2&amp;"'!$B$1:$B$1095"),0),MATCH(L$5,INDIRECT("'"&amp;$B$2&amp;"'!5:5"),0)+1)),INDIRECT("'"&amp;$B$2&amp;"'!"&amp;ADDRESS(MATCH($B23,INDIRECT("'"&amp;$B$2&amp;"'!$B$1:$B$1095"),0),MATCH(L$5,INDIRECT("'"&amp;$B$2&amp;"'!5:5"),0)))+INDIRECT("'"&amp;$B$2&amp;"'!"&amp;ADDRESS(MATCH($B23,INDIRECT("'"&amp;$B$2&amp;"'!$B$1:$B$1095"),0),MATCH(L$5,INDIRECT("'"&amp;$B$2&amp;"'!5:5"),0)+1)))),0)</f>
        <v>0</v>
      </c>
      <c r="M23" s="18">
        <f t="shared" ca="1" si="8"/>
        <v>0</v>
      </c>
      <c r="N23" s="19">
        <f ca="1">+D23+E23</f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5"/>
        <v>0</v>
      </c>
      <c r="E24" s="19">
        <f ca="1">F24+G24+H24+K24</f>
        <v>0</v>
      </c>
      <c r="F24" s="18">
        <f t="shared" ca="1" si="6"/>
        <v>0</v>
      </c>
      <c r="G24" s="18">
        <f t="shared" ca="1" si="6"/>
        <v>0</v>
      </c>
      <c r="H24" s="19">
        <f ca="1">+I24+J24</f>
        <v>0</v>
      </c>
      <c r="I24" s="18">
        <f t="shared" ca="1" si="7"/>
        <v>0</v>
      </c>
      <c r="J24" s="18">
        <f t="shared" ca="1" si="7"/>
        <v>0</v>
      </c>
      <c r="K24" s="19">
        <f ca="1">+L24+M24</f>
        <v>0</v>
      </c>
      <c r="L24" s="18">
        <f t="shared" ca="1" si="8"/>
        <v>0</v>
      </c>
      <c r="M24" s="18">
        <f t="shared" ca="1" si="8"/>
        <v>0</v>
      </c>
      <c r="N24" s="19">
        <f ca="1">+D24+E24</f>
        <v>0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5"/>
        <v>0</v>
      </c>
      <c r="E25" s="19">
        <f t="shared" ref="E25:E76" ca="1" si="9">F25+G25+H25+K25</f>
        <v>0</v>
      </c>
      <c r="F25" s="18">
        <f t="shared" ca="1" si="6"/>
        <v>0</v>
      </c>
      <c r="G25" s="18">
        <f t="shared" ca="1" si="6"/>
        <v>0</v>
      </c>
      <c r="H25" s="19">
        <f t="shared" ref="H25:H76" ca="1" si="10">+I25+J25</f>
        <v>0</v>
      </c>
      <c r="I25" s="18">
        <f t="shared" ca="1" si="7"/>
        <v>0</v>
      </c>
      <c r="J25" s="18">
        <f t="shared" ca="1" si="7"/>
        <v>0</v>
      </c>
      <c r="K25" s="19">
        <f t="shared" ref="K25:K76" ca="1" si="11">+L25+M25</f>
        <v>0</v>
      </c>
      <c r="L25" s="18">
        <f t="shared" ca="1" si="8"/>
        <v>0</v>
      </c>
      <c r="M25" s="18">
        <f t="shared" ca="1" si="8"/>
        <v>0</v>
      </c>
      <c r="N25" s="19">
        <f t="shared" ref="N25:N76" ca="1" si="12">+D25+E25</f>
        <v>0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5"/>
        <v>0</v>
      </c>
      <c r="E26" s="19">
        <f t="shared" ca="1" si="9"/>
        <v>0</v>
      </c>
      <c r="F26" s="18">
        <f t="shared" ca="1" si="6"/>
        <v>0</v>
      </c>
      <c r="G26" s="18">
        <f t="shared" ca="1" si="6"/>
        <v>0</v>
      </c>
      <c r="H26" s="19">
        <f t="shared" ca="1" si="10"/>
        <v>0</v>
      </c>
      <c r="I26" s="18">
        <f t="shared" ca="1" si="7"/>
        <v>0</v>
      </c>
      <c r="J26" s="18">
        <f t="shared" ca="1" si="7"/>
        <v>0</v>
      </c>
      <c r="K26" s="19">
        <f t="shared" ca="1" si="11"/>
        <v>0</v>
      </c>
      <c r="L26" s="18">
        <f t="shared" ca="1" si="8"/>
        <v>0</v>
      </c>
      <c r="M26" s="18">
        <f t="shared" ca="1" si="8"/>
        <v>0</v>
      </c>
      <c r="N26" s="19">
        <f t="shared" ca="1" si="12"/>
        <v>0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5"/>
        <v>0</v>
      </c>
      <c r="E27" s="19">
        <f t="shared" ca="1" si="9"/>
        <v>0</v>
      </c>
      <c r="F27" s="18">
        <f t="shared" ca="1" si="6"/>
        <v>0</v>
      </c>
      <c r="G27" s="18">
        <f t="shared" ca="1" si="6"/>
        <v>0</v>
      </c>
      <c r="H27" s="19">
        <f t="shared" ca="1" si="10"/>
        <v>0</v>
      </c>
      <c r="I27" s="18">
        <f t="shared" ca="1" si="7"/>
        <v>0</v>
      </c>
      <c r="J27" s="18">
        <f t="shared" ca="1" si="7"/>
        <v>0</v>
      </c>
      <c r="K27" s="19">
        <f t="shared" ca="1" si="11"/>
        <v>0</v>
      </c>
      <c r="L27" s="18">
        <f t="shared" ca="1" si="8"/>
        <v>0</v>
      </c>
      <c r="M27" s="18">
        <f t="shared" ca="1" si="8"/>
        <v>0</v>
      </c>
      <c r="N27" s="19">
        <f t="shared" ca="1" si="12"/>
        <v>0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5"/>
        <v>0</v>
      </c>
      <c r="E28" s="19">
        <f t="shared" ca="1" si="9"/>
        <v>0</v>
      </c>
      <c r="F28" s="18">
        <f t="shared" ca="1" si="6"/>
        <v>0</v>
      </c>
      <c r="G28" s="18">
        <f t="shared" ca="1" si="6"/>
        <v>0</v>
      </c>
      <c r="H28" s="19">
        <f t="shared" ca="1" si="10"/>
        <v>0</v>
      </c>
      <c r="I28" s="18">
        <f t="shared" ca="1" si="7"/>
        <v>0</v>
      </c>
      <c r="J28" s="18">
        <f t="shared" ca="1" si="7"/>
        <v>0</v>
      </c>
      <c r="K28" s="19">
        <f t="shared" ca="1" si="11"/>
        <v>0</v>
      </c>
      <c r="L28" s="18">
        <f t="shared" ca="1" si="8"/>
        <v>0</v>
      </c>
      <c r="M28" s="18">
        <f t="shared" ca="1" si="8"/>
        <v>0</v>
      </c>
      <c r="N28" s="19">
        <f t="shared" ca="1" si="12"/>
        <v>0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5"/>
        <v>0</v>
      </c>
      <c r="E29" s="19">
        <f t="shared" ca="1" si="9"/>
        <v>0</v>
      </c>
      <c r="F29" s="18">
        <f t="shared" ca="1" si="6"/>
        <v>0</v>
      </c>
      <c r="G29" s="18">
        <f t="shared" ca="1" si="6"/>
        <v>0</v>
      </c>
      <c r="H29" s="19">
        <f t="shared" ca="1" si="10"/>
        <v>0</v>
      </c>
      <c r="I29" s="18">
        <f t="shared" ca="1" si="7"/>
        <v>0</v>
      </c>
      <c r="J29" s="18">
        <f t="shared" ca="1" si="7"/>
        <v>0</v>
      </c>
      <c r="K29" s="19">
        <f t="shared" ca="1" si="11"/>
        <v>0</v>
      </c>
      <c r="L29" s="18">
        <f t="shared" ca="1" si="8"/>
        <v>0</v>
      </c>
      <c r="M29" s="18">
        <f t="shared" ca="1" si="8"/>
        <v>0</v>
      </c>
      <c r="N29" s="19">
        <f t="shared" ca="1" si="12"/>
        <v>0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5"/>
        <v>0</v>
      </c>
      <c r="E30" s="19">
        <f t="shared" ca="1" si="9"/>
        <v>0</v>
      </c>
      <c r="F30" s="18">
        <f t="shared" ca="1" si="6"/>
        <v>0</v>
      </c>
      <c r="G30" s="18">
        <f t="shared" ca="1" si="6"/>
        <v>0</v>
      </c>
      <c r="H30" s="19">
        <f t="shared" ca="1" si="10"/>
        <v>0</v>
      </c>
      <c r="I30" s="18">
        <f t="shared" ca="1" si="7"/>
        <v>0</v>
      </c>
      <c r="J30" s="18">
        <f t="shared" ca="1" si="7"/>
        <v>0</v>
      </c>
      <c r="K30" s="19">
        <f t="shared" ca="1" si="11"/>
        <v>0</v>
      </c>
      <c r="L30" s="18">
        <f t="shared" ca="1" si="8"/>
        <v>0</v>
      </c>
      <c r="M30" s="18">
        <f t="shared" ca="1" si="8"/>
        <v>0</v>
      </c>
      <c r="N30" s="19">
        <f t="shared" ca="1" si="12"/>
        <v>0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5"/>
        <v>0</v>
      </c>
      <c r="E31" s="19">
        <f t="shared" ca="1" si="9"/>
        <v>0</v>
      </c>
      <c r="F31" s="18">
        <f t="shared" ca="1" si="6"/>
        <v>0</v>
      </c>
      <c r="G31" s="18">
        <f t="shared" ca="1" si="6"/>
        <v>0</v>
      </c>
      <c r="H31" s="19">
        <f t="shared" ca="1" si="10"/>
        <v>0</v>
      </c>
      <c r="I31" s="18">
        <f t="shared" ca="1" si="7"/>
        <v>0</v>
      </c>
      <c r="J31" s="18">
        <f t="shared" ca="1" si="7"/>
        <v>0</v>
      </c>
      <c r="K31" s="19">
        <f t="shared" ca="1" si="11"/>
        <v>0</v>
      </c>
      <c r="L31" s="18">
        <f t="shared" ca="1" si="8"/>
        <v>0</v>
      </c>
      <c r="M31" s="18">
        <f t="shared" ca="1" si="8"/>
        <v>0</v>
      </c>
      <c r="N31" s="19">
        <f t="shared" ca="1" si="12"/>
        <v>0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5"/>
        <v>0</v>
      </c>
      <c r="E32" s="19">
        <f t="shared" ca="1" si="9"/>
        <v>0</v>
      </c>
      <c r="F32" s="18">
        <f t="shared" ca="1" si="6"/>
        <v>0</v>
      </c>
      <c r="G32" s="18">
        <f t="shared" ca="1" si="6"/>
        <v>0</v>
      </c>
      <c r="H32" s="19">
        <f t="shared" ca="1" si="10"/>
        <v>0</v>
      </c>
      <c r="I32" s="18">
        <f t="shared" ca="1" si="7"/>
        <v>0</v>
      </c>
      <c r="J32" s="18">
        <f t="shared" ca="1" si="7"/>
        <v>0</v>
      </c>
      <c r="K32" s="19">
        <f t="shared" ca="1" si="11"/>
        <v>0</v>
      </c>
      <c r="L32" s="18">
        <f t="shared" ca="1" si="8"/>
        <v>0</v>
      </c>
      <c r="M32" s="18">
        <f t="shared" ca="1" si="8"/>
        <v>0</v>
      </c>
      <c r="N32" s="19">
        <f t="shared" ca="1" si="12"/>
        <v>0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5"/>
        <v>0</v>
      </c>
      <c r="E33" s="19">
        <f t="shared" ca="1" si="9"/>
        <v>0</v>
      </c>
      <c r="F33" s="18">
        <f t="shared" ca="1" si="6"/>
        <v>0</v>
      </c>
      <c r="G33" s="18">
        <f t="shared" ca="1" si="6"/>
        <v>0</v>
      </c>
      <c r="H33" s="19">
        <f t="shared" ca="1" si="10"/>
        <v>0</v>
      </c>
      <c r="I33" s="18">
        <f t="shared" ca="1" si="7"/>
        <v>0</v>
      </c>
      <c r="J33" s="18">
        <f t="shared" ca="1" si="7"/>
        <v>0</v>
      </c>
      <c r="K33" s="19">
        <f t="shared" ca="1" si="11"/>
        <v>0</v>
      </c>
      <c r="L33" s="18">
        <f t="shared" ca="1" si="8"/>
        <v>0</v>
      </c>
      <c r="M33" s="18">
        <f t="shared" ca="1" si="8"/>
        <v>0</v>
      </c>
      <c r="N33" s="19">
        <f t="shared" ca="1" si="12"/>
        <v>0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5"/>
        <v>0</v>
      </c>
      <c r="E34" s="19">
        <f t="shared" ca="1" si="9"/>
        <v>0</v>
      </c>
      <c r="F34" s="18">
        <f t="shared" ca="1" si="6"/>
        <v>0</v>
      </c>
      <c r="G34" s="18">
        <f t="shared" ca="1" si="6"/>
        <v>0</v>
      </c>
      <c r="H34" s="19">
        <f t="shared" ca="1" si="10"/>
        <v>0</v>
      </c>
      <c r="I34" s="18">
        <f t="shared" ca="1" si="7"/>
        <v>0</v>
      </c>
      <c r="J34" s="18">
        <f t="shared" ca="1" si="7"/>
        <v>0</v>
      </c>
      <c r="K34" s="19">
        <f t="shared" ca="1" si="11"/>
        <v>0</v>
      </c>
      <c r="L34" s="18">
        <f t="shared" ca="1" si="8"/>
        <v>0</v>
      </c>
      <c r="M34" s="18">
        <f t="shared" ca="1" si="8"/>
        <v>0</v>
      </c>
      <c r="N34" s="19">
        <f t="shared" ca="1" si="1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5"/>
        <v>0</v>
      </c>
      <c r="E35" s="19">
        <f t="shared" ca="1" si="9"/>
        <v>0</v>
      </c>
      <c r="F35" s="18">
        <f t="shared" ca="1" si="6"/>
        <v>0</v>
      </c>
      <c r="G35" s="18">
        <f t="shared" ca="1" si="6"/>
        <v>0</v>
      </c>
      <c r="H35" s="19">
        <f t="shared" ca="1" si="10"/>
        <v>0</v>
      </c>
      <c r="I35" s="18">
        <f t="shared" ca="1" si="7"/>
        <v>0</v>
      </c>
      <c r="J35" s="18">
        <f t="shared" ca="1" si="7"/>
        <v>0</v>
      </c>
      <c r="K35" s="19">
        <f t="shared" ca="1" si="11"/>
        <v>0</v>
      </c>
      <c r="L35" s="18">
        <f t="shared" ca="1" si="8"/>
        <v>0</v>
      </c>
      <c r="M35" s="18">
        <f t="shared" ca="1" si="8"/>
        <v>0</v>
      </c>
      <c r="N35" s="19">
        <f t="shared" ca="1" si="12"/>
        <v>0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5"/>
        <v>0</v>
      </c>
      <c r="E36" s="19">
        <f t="shared" ca="1" si="9"/>
        <v>0</v>
      </c>
      <c r="F36" s="18">
        <f t="shared" ca="1" si="6"/>
        <v>0</v>
      </c>
      <c r="G36" s="18">
        <f t="shared" ca="1" si="6"/>
        <v>0</v>
      </c>
      <c r="H36" s="19">
        <f t="shared" ca="1" si="10"/>
        <v>0</v>
      </c>
      <c r="I36" s="18">
        <f t="shared" ca="1" si="7"/>
        <v>0</v>
      </c>
      <c r="J36" s="18">
        <f t="shared" ca="1" si="7"/>
        <v>0</v>
      </c>
      <c r="K36" s="19">
        <f t="shared" ca="1" si="11"/>
        <v>0</v>
      </c>
      <c r="L36" s="18">
        <f t="shared" ca="1" si="8"/>
        <v>0</v>
      </c>
      <c r="M36" s="18">
        <f t="shared" ca="1" si="8"/>
        <v>0</v>
      </c>
      <c r="N36" s="19">
        <f t="shared" ca="1" si="12"/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5"/>
        <v>0</v>
      </c>
      <c r="E37" s="19">
        <f t="shared" ca="1" si="9"/>
        <v>0</v>
      </c>
      <c r="F37" s="18">
        <f t="shared" ca="1" si="6"/>
        <v>0</v>
      </c>
      <c r="G37" s="18">
        <f t="shared" ca="1" si="6"/>
        <v>0</v>
      </c>
      <c r="H37" s="19">
        <f t="shared" ca="1" si="10"/>
        <v>0</v>
      </c>
      <c r="I37" s="18">
        <f t="shared" ca="1" si="7"/>
        <v>0</v>
      </c>
      <c r="J37" s="18">
        <f t="shared" ca="1" si="7"/>
        <v>0</v>
      </c>
      <c r="K37" s="19">
        <f t="shared" ca="1" si="11"/>
        <v>0</v>
      </c>
      <c r="L37" s="18">
        <f t="shared" ca="1" si="8"/>
        <v>0</v>
      </c>
      <c r="M37" s="18">
        <f t="shared" ca="1" si="8"/>
        <v>0</v>
      </c>
      <c r="N37" s="19">
        <f t="shared" ca="1" si="12"/>
        <v>0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5"/>
        <v>0</v>
      </c>
      <c r="E38" s="19">
        <f t="shared" ca="1" si="9"/>
        <v>0</v>
      </c>
      <c r="F38" s="18">
        <f t="shared" ca="1" si="6"/>
        <v>0</v>
      </c>
      <c r="G38" s="18">
        <f t="shared" ca="1" si="6"/>
        <v>0</v>
      </c>
      <c r="H38" s="19">
        <f t="shared" ca="1" si="10"/>
        <v>0</v>
      </c>
      <c r="I38" s="18">
        <f t="shared" ca="1" si="7"/>
        <v>0</v>
      </c>
      <c r="J38" s="18">
        <f t="shared" ca="1" si="7"/>
        <v>0</v>
      </c>
      <c r="K38" s="19">
        <f t="shared" ca="1" si="11"/>
        <v>0</v>
      </c>
      <c r="L38" s="18">
        <f t="shared" ca="1" si="8"/>
        <v>0</v>
      </c>
      <c r="M38" s="18">
        <f t="shared" ca="1" si="8"/>
        <v>0</v>
      </c>
      <c r="N38" s="19">
        <f t="shared" ca="1" si="12"/>
        <v>0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ca="1" si="5"/>
        <v>0</v>
      </c>
      <c r="E39" s="19">
        <f t="shared" ca="1" si="9"/>
        <v>0</v>
      </c>
      <c r="F39" s="18">
        <f t="shared" ref="F39:G54" ca="1" si="13">IFERROR(IF($C$2="Yurtiçi",INDIRECT("'"&amp;$B$2&amp;"'!"&amp;ADDRESS(MATCH($B39,INDIRECT("'"&amp;$B$2&amp;"'!$B$1:$B$1095"),0),MATCH(F$5,INDIRECT("'"&amp;$B$2&amp;"'!5:5"),0))),IF($C$2="Yurtdışı",INDIRECT("'"&amp;$B$2&amp;"'!"&amp;ADDRESS(MATCH($B39,INDIRECT("'"&amp;$B$2&amp;"'!$B$1:$B$1095"),0),MATCH(F$5,INDIRECT("'"&amp;$B$2&amp;"'!5:5"),0)+1)),INDIRECT("'"&amp;$B$2&amp;"'!"&amp;ADDRESS(MATCH($B39,INDIRECT("'"&amp;$B$2&amp;"'!$B$1:$B$1095"),0),MATCH(F$5,INDIRECT("'"&amp;$B$2&amp;"'!5:5"),0)))+INDIRECT("'"&amp;$B$2&amp;"'!"&amp;ADDRESS(MATCH($B39,INDIRECT("'"&amp;$B$2&amp;"'!$B$1:$B$1095"),0),MATCH(F$5,INDIRECT("'"&amp;$B$2&amp;"'!5:5"),0)+1)))),0)</f>
        <v>0</v>
      </c>
      <c r="G39" s="18">
        <f t="shared" ca="1" si="13"/>
        <v>0</v>
      </c>
      <c r="H39" s="19">
        <f t="shared" ca="1" si="10"/>
        <v>0</v>
      </c>
      <c r="I39" s="18">
        <f t="shared" ref="I39:J54" ca="1" si="14">IFERROR(IF($C$2="Yurtiçi",INDIRECT("'"&amp;$B$2&amp;"'!"&amp;ADDRESS(MATCH($B39,INDIRECT("'"&amp;$B$2&amp;"'!$B$1:$B$1095"),0),MATCH(I$5,INDIRECT("'"&amp;$B$2&amp;"'!5:5"),0))),IF($C$2="Yurtdışı",INDIRECT("'"&amp;$B$2&amp;"'!"&amp;ADDRESS(MATCH($B39,INDIRECT("'"&amp;$B$2&amp;"'!$B$1:$B$1095"),0),MATCH(I$5,INDIRECT("'"&amp;$B$2&amp;"'!5:5"),0)+1)),INDIRECT("'"&amp;$B$2&amp;"'!"&amp;ADDRESS(MATCH($B39,INDIRECT("'"&amp;$B$2&amp;"'!$B$1:$B$1095"),0),MATCH(I$5,INDIRECT("'"&amp;$B$2&amp;"'!5:5"),0)))+INDIRECT("'"&amp;$B$2&amp;"'!"&amp;ADDRESS(MATCH($B39,INDIRECT("'"&amp;$B$2&amp;"'!$B$1:$B$1095"),0),MATCH(I$5,INDIRECT("'"&amp;$B$2&amp;"'!5:5"),0)+1)))),0)</f>
        <v>0</v>
      </c>
      <c r="J39" s="18">
        <f t="shared" ca="1" si="14"/>
        <v>0</v>
      </c>
      <c r="K39" s="19">
        <f t="shared" ca="1" si="11"/>
        <v>0</v>
      </c>
      <c r="L39" s="18">
        <f t="shared" ref="L39:M54" ca="1" si="15">IFERROR(IF($C$2="Yurtiçi",INDIRECT("'"&amp;$B$2&amp;"'!"&amp;ADDRESS(MATCH($B39,INDIRECT("'"&amp;$B$2&amp;"'!$B$1:$B$1095"),0),MATCH(L$5,INDIRECT("'"&amp;$B$2&amp;"'!5:5"),0))),IF($C$2="Yurtdışı",INDIRECT("'"&amp;$B$2&amp;"'!"&amp;ADDRESS(MATCH($B39,INDIRECT("'"&amp;$B$2&amp;"'!$B$1:$B$1095"),0),MATCH(L$5,INDIRECT("'"&amp;$B$2&amp;"'!5:5"),0)+1)),INDIRECT("'"&amp;$B$2&amp;"'!"&amp;ADDRESS(MATCH($B39,INDIRECT("'"&amp;$B$2&amp;"'!$B$1:$B$1095"),0),MATCH(L$5,INDIRECT("'"&amp;$B$2&amp;"'!5:5"),0)))+INDIRECT("'"&amp;$B$2&amp;"'!"&amp;ADDRESS(MATCH($B39,INDIRECT("'"&amp;$B$2&amp;"'!$B$1:$B$1095"),0),MATCH(L$5,INDIRECT("'"&amp;$B$2&amp;"'!5:5"),0)+1)))),0)</f>
        <v>0</v>
      </c>
      <c r="M39" s="18">
        <f t="shared" ca="1" si="15"/>
        <v>0</v>
      </c>
      <c r="N39" s="19">
        <f t="shared" ca="1" si="12"/>
        <v>0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5"/>
        <v>0</v>
      </c>
      <c r="E40" s="19">
        <f t="shared" ca="1" si="9"/>
        <v>0</v>
      </c>
      <c r="F40" s="18">
        <f t="shared" ca="1" si="13"/>
        <v>0</v>
      </c>
      <c r="G40" s="18">
        <f t="shared" ca="1" si="13"/>
        <v>0</v>
      </c>
      <c r="H40" s="19">
        <f t="shared" ca="1" si="10"/>
        <v>0</v>
      </c>
      <c r="I40" s="18">
        <f t="shared" ca="1" si="14"/>
        <v>0</v>
      </c>
      <c r="J40" s="18">
        <f t="shared" ca="1" si="14"/>
        <v>0</v>
      </c>
      <c r="K40" s="19">
        <f t="shared" ca="1" si="11"/>
        <v>0</v>
      </c>
      <c r="L40" s="18">
        <f t="shared" ca="1" si="15"/>
        <v>0</v>
      </c>
      <c r="M40" s="18">
        <f t="shared" ca="1" si="15"/>
        <v>0</v>
      </c>
      <c r="N40" s="19">
        <f t="shared" ca="1" si="12"/>
        <v>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5"/>
        <v>0</v>
      </c>
      <c r="E41" s="19">
        <f t="shared" ca="1" si="9"/>
        <v>0</v>
      </c>
      <c r="F41" s="18">
        <f t="shared" ca="1" si="13"/>
        <v>0</v>
      </c>
      <c r="G41" s="18">
        <f t="shared" ca="1" si="13"/>
        <v>0</v>
      </c>
      <c r="H41" s="19">
        <f t="shared" ca="1" si="10"/>
        <v>0</v>
      </c>
      <c r="I41" s="18">
        <f t="shared" ca="1" si="14"/>
        <v>0</v>
      </c>
      <c r="J41" s="18">
        <f t="shared" ca="1" si="14"/>
        <v>0</v>
      </c>
      <c r="K41" s="19">
        <f t="shared" ca="1" si="11"/>
        <v>0</v>
      </c>
      <c r="L41" s="18">
        <f t="shared" ca="1" si="15"/>
        <v>0</v>
      </c>
      <c r="M41" s="18">
        <f t="shared" ca="1" si="15"/>
        <v>0</v>
      </c>
      <c r="N41" s="19">
        <f t="shared" ca="1" si="12"/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5"/>
        <v>0</v>
      </c>
      <c r="E42" s="19">
        <f t="shared" ca="1" si="9"/>
        <v>0</v>
      </c>
      <c r="F42" s="18">
        <f t="shared" ca="1" si="13"/>
        <v>0</v>
      </c>
      <c r="G42" s="18">
        <f t="shared" ca="1" si="13"/>
        <v>0</v>
      </c>
      <c r="H42" s="19">
        <f t="shared" ca="1" si="10"/>
        <v>0</v>
      </c>
      <c r="I42" s="18">
        <f t="shared" ca="1" si="14"/>
        <v>0</v>
      </c>
      <c r="J42" s="18">
        <f t="shared" ca="1" si="14"/>
        <v>0</v>
      </c>
      <c r="K42" s="19">
        <f t="shared" ca="1" si="11"/>
        <v>0</v>
      </c>
      <c r="L42" s="18">
        <f t="shared" ca="1" si="15"/>
        <v>0</v>
      </c>
      <c r="M42" s="18">
        <f t="shared" ca="1" si="15"/>
        <v>0</v>
      </c>
      <c r="N42" s="19">
        <f t="shared" ca="1" si="12"/>
        <v>0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5"/>
        <v>0</v>
      </c>
      <c r="E43" s="19">
        <f t="shared" ca="1" si="9"/>
        <v>0</v>
      </c>
      <c r="F43" s="18">
        <f t="shared" ca="1" si="13"/>
        <v>0</v>
      </c>
      <c r="G43" s="18">
        <f t="shared" ca="1" si="13"/>
        <v>0</v>
      </c>
      <c r="H43" s="19">
        <f t="shared" ca="1" si="10"/>
        <v>0</v>
      </c>
      <c r="I43" s="18">
        <f t="shared" ca="1" si="14"/>
        <v>0</v>
      </c>
      <c r="J43" s="18">
        <f t="shared" ca="1" si="14"/>
        <v>0</v>
      </c>
      <c r="K43" s="19">
        <f t="shared" ca="1" si="11"/>
        <v>0</v>
      </c>
      <c r="L43" s="18">
        <f t="shared" ca="1" si="15"/>
        <v>0</v>
      </c>
      <c r="M43" s="18">
        <f t="shared" ca="1" si="15"/>
        <v>0</v>
      </c>
      <c r="N43" s="19">
        <f t="shared" ca="1" si="12"/>
        <v>0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5"/>
        <v>0</v>
      </c>
      <c r="E44" s="19">
        <f t="shared" ca="1" si="9"/>
        <v>0</v>
      </c>
      <c r="F44" s="18">
        <f t="shared" ca="1" si="13"/>
        <v>0</v>
      </c>
      <c r="G44" s="18">
        <f t="shared" ca="1" si="13"/>
        <v>0</v>
      </c>
      <c r="H44" s="19">
        <f t="shared" ca="1" si="10"/>
        <v>0</v>
      </c>
      <c r="I44" s="18">
        <f t="shared" ca="1" si="14"/>
        <v>0</v>
      </c>
      <c r="J44" s="18">
        <f t="shared" ca="1" si="14"/>
        <v>0</v>
      </c>
      <c r="K44" s="19">
        <f t="shared" ca="1" si="11"/>
        <v>0</v>
      </c>
      <c r="L44" s="18">
        <f t="shared" ca="1" si="15"/>
        <v>0</v>
      </c>
      <c r="M44" s="18">
        <f t="shared" ca="1" si="15"/>
        <v>0</v>
      </c>
      <c r="N44" s="19">
        <f t="shared" ca="1" si="12"/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5"/>
        <v>0</v>
      </c>
      <c r="E45" s="19">
        <f t="shared" ca="1" si="9"/>
        <v>0</v>
      </c>
      <c r="F45" s="18">
        <f t="shared" ca="1" si="13"/>
        <v>0</v>
      </c>
      <c r="G45" s="18">
        <f t="shared" ca="1" si="13"/>
        <v>0</v>
      </c>
      <c r="H45" s="19">
        <f t="shared" ca="1" si="10"/>
        <v>0</v>
      </c>
      <c r="I45" s="18">
        <f t="shared" ca="1" si="14"/>
        <v>0</v>
      </c>
      <c r="J45" s="18">
        <f t="shared" ca="1" si="14"/>
        <v>0</v>
      </c>
      <c r="K45" s="19">
        <f t="shared" ca="1" si="11"/>
        <v>0</v>
      </c>
      <c r="L45" s="18">
        <f t="shared" ca="1" si="15"/>
        <v>0</v>
      </c>
      <c r="M45" s="18">
        <f t="shared" ca="1" si="15"/>
        <v>0</v>
      </c>
      <c r="N45" s="19">
        <f t="shared" ca="1" si="12"/>
        <v>0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5"/>
        <v>0</v>
      </c>
      <c r="E46" s="19">
        <f t="shared" ca="1" si="9"/>
        <v>0</v>
      </c>
      <c r="F46" s="18">
        <f t="shared" ca="1" si="13"/>
        <v>0</v>
      </c>
      <c r="G46" s="18">
        <f t="shared" ca="1" si="13"/>
        <v>0</v>
      </c>
      <c r="H46" s="19">
        <f t="shared" ca="1" si="10"/>
        <v>0</v>
      </c>
      <c r="I46" s="18">
        <f t="shared" ca="1" si="14"/>
        <v>0</v>
      </c>
      <c r="J46" s="18">
        <f t="shared" ca="1" si="14"/>
        <v>0</v>
      </c>
      <c r="K46" s="19">
        <f t="shared" ca="1" si="11"/>
        <v>0</v>
      </c>
      <c r="L46" s="18">
        <f t="shared" ca="1" si="15"/>
        <v>0</v>
      </c>
      <c r="M46" s="18">
        <f t="shared" ca="1" si="15"/>
        <v>0</v>
      </c>
      <c r="N46" s="19">
        <f t="shared" ca="1" si="12"/>
        <v>0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5"/>
        <v>0</v>
      </c>
      <c r="E47" s="19">
        <f t="shared" ca="1" si="9"/>
        <v>0</v>
      </c>
      <c r="F47" s="18">
        <f t="shared" ca="1" si="13"/>
        <v>0</v>
      </c>
      <c r="G47" s="18">
        <f t="shared" ca="1" si="13"/>
        <v>0</v>
      </c>
      <c r="H47" s="19">
        <f t="shared" ca="1" si="10"/>
        <v>0</v>
      </c>
      <c r="I47" s="18">
        <f t="shared" ca="1" si="14"/>
        <v>0</v>
      </c>
      <c r="J47" s="18">
        <f t="shared" ca="1" si="14"/>
        <v>0</v>
      </c>
      <c r="K47" s="19">
        <f t="shared" ca="1" si="11"/>
        <v>0</v>
      </c>
      <c r="L47" s="18">
        <f t="shared" ca="1" si="15"/>
        <v>0</v>
      </c>
      <c r="M47" s="18">
        <f t="shared" ca="1" si="15"/>
        <v>0</v>
      </c>
      <c r="N47" s="19">
        <f t="shared" ca="1" si="12"/>
        <v>0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5"/>
        <v>0</v>
      </c>
      <c r="E48" s="19">
        <f t="shared" ca="1" si="9"/>
        <v>0</v>
      </c>
      <c r="F48" s="18">
        <f t="shared" ca="1" si="13"/>
        <v>0</v>
      </c>
      <c r="G48" s="18">
        <f t="shared" ca="1" si="13"/>
        <v>0</v>
      </c>
      <c r="H48" s="19">
        <f t="shared" ca="1" si="10"/>
        <v>0</v>
      </c>
      <c r="I48" s="18">
        <f t="shared" ca="1" si="14"/>
        <v>0</v>
      </c>
      <c r="J48" s="18">
        <f t="shared" ca="1" si="14"/>
        <v>0</v>
      </c>
      <c r="K48" s="19">
        <f t="shared" ca="1" si="11"/>
        <v>0</v>
      </c>
      <c r="L48" s="18">
        <f t="shared" ca="1" si="15"/>
        <v>0</v>
      </c>
      <c r="M48" s="18">
        <f t="shared" ca="1" si="15"/>
        <v>0</v>
      </c>
      <c r="N48" s="19">
        <f t="shared" ca="1" si="12"/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5"/>
        <v>0</v>
      </c>
      <c r="E49" s="19">
        <f t="shared" ca="1" si="9"/>
        <v>0</v>
      </c>
      <c r="F49" s="18">
        <f t="shared" ca="1" si="13"/>
        <v>0</v>
      </c>
      <c r="G49" s="18">
        <f t="shared" ca="1" si="13"/>
        <v>0</v>
      </c>
      <c r="H49" s="19">
        <f t="shared" ca="1" si="10"/>
        <v>0</v>
      </c>
      <c r="I49" s="18">
        <f t="shared" ca="1" si="14"/>
        <v>0</v>
      </c>
      <c r="J49" s="18">
        <f t="shared" ca="1" si="14"/>
        <v>0</v>
      </c>
      <c r="K49" s="19">
        <f t="shared" ca="1" si="11"/>
        <v>0</v>
      </c>
      <c r="L49" s="18">
        <f t="shared" ca="1" si="15"/>
        <v>0</v>
      </c>
      <c r="M49" s="18">
        <f t="shared" ca="1" si="15"/>
        <v>0</v>
      </c>
      <c r="N49" s="19">
        <f t="shared" ca="1" si="12"/>
        <v>0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5"/>
        <v>0</v>
      </c>
      <c r="E50" s="19">
        <f t="shared" ca="1" si="9"/>
        <v>0</v>
      </c>
      <c r="F50" s="18">
        <f t="shared" ca="1" si="13"/>
        <v>0</v>
      </c>
      <c r="G50" s="18">
        <f t="shared" ca="1" si="13"/>
        <v>0</v>
      </c>
      <c r="H50" s="19">
        <f t="shared" ca="1" si="10"/>
        <v>0</v>
      </c>
      <c r="I50" s="18">
        <f t="shared" ca="1" si="14"/>
        <v>0</v>
      </c>
      <c r="J50" s="18">
        <f t="shared" ca="1" si="14"/>
        <v>0</v>
      </c>
      <c r="K50" s="19">
        <f t="shared" ca="1" si="11"/>
        <v>0</v>
      </c>
      <c r="L50" s="18">
        <f t="shared" ca="1" si="15"/>
        <v>0</v>
      </c>
      <c r="M50" s="18">
        <f t="shared" ca="1" si="15"/>
        <v>0</v>
      </c>
      <c r="N50" s="19">
        <f t="shared" ca="1" si="12"/>
        <v>0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5"/>
        <v>0</v>
      </c>
      <c r="E51" s="19">
        <f t="shared" ca="1" si="9"/>
        <v>0</v>
      </c>
      <c r="F51" s="18">
        <f t="shared" ca="1" si="13"/>
        <v>0</v>
      </c>
      <c r="G51" s="18">
        <f t="shared" ca="1" si="13"/>
        <v>0</v>
      </c>
      <c r="H51" s="19">
        <f t="shared" ca="1" si="10"/>
        <v>0</v>
      </c>
      <c r="I51" s="18">
        <f t="shared" ca="1" si="14"/>
        <v>0</v>
      </c>
      <c r="J51" s="18">
        <f t="shared" ca="1" si="14"/>
        <v>0</v>
      </c>
      <c r="K51" s="19">
        <f t="shared" ca="1" si="11"/>
        <v>0</v>
      </c>
      <c r="L51" s="18">
        <f t="shared" ca="1" si="15"/>
        <v>0</v>
      </c>
      <c r="M51" s="18">
        <f t="shared" ca="1" si="15"/>
        <v>0</v>
      </c>
      <c r="N51" s="19">
        <f t="shared" ca="1" si="12"/>
        <v>0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5"/>
        <v>0</v>
      </c>
      <c r="E52" s="19">
        <f t="shared" ca="1" si="9"/>
        <v>0</v>
      </c>
      <c r="F52" s="18">
        <f t="shared" ca="1" si="13"/>
        <v>0</v>
      </c>
      <c r="G52" s="18">
        <f t="shared" ca="1" si="13"/>
        <v>0</v>
      </c>
      <c r="H52" s="19">
        <f t="shared" ca="1" si="10"/>
        <v>0</v>
      </c>
      <c r="I52" s="18">
        <f t="shared" ca="1" si="14"/>
        <v>0</v>
      </c>
      <c r="J52" s="18">
        <f t="shared" ca="1" si="14"/>
        <v>0</v>
      </c>
      <c r="K52" s="19">
        <f t="shared" ca="1" si="11"/>
        <v>0</v>
      </c>
      <c r="L52" s="18">
        <f t="shared" ca="1" si="15"/>
        <v>0</v>
      </c>
      <c r="M52" s="18">
        <f t="shared" ca="1" si="15"/>
        <v>0</v>
      </c>
      <c r="N52" s="19">
        <f t="shared" ca="1" si="12"/>
        <v>0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5"/>
        <v>0</v>
      </c>
      <c r="E53" s="19">
        <f t="shared" ca="1" si="9"/>
        <v>0</v>
      </c>
      <c r="F53" s="18">
        <f t="shared" ca="1" si="13"/>
        <v>0</v>
      </c>
      <c r="G53" s="18">
        <f t="shared" ca="1" si="13"/>
        <v>0</v>
      </c>
      <c r="H53" s="19">
        <f t="shared" ca="1" si="10"/>
        <v>0</v>
      </c>
      <c r="I53" s="18">
        <f t="shared" ca="1" si="14"/>
        <v>0</v>
      </c>
      <c r="J53" s="18">
        <f t="shared" ca="1" si="14"/>
        <v>0</v>
      </c>
      <c r="K53" s="19">
        <f t="shared" ca="1" si="11"/>
        <v>0</v>
      </c>
      <c r="L53" s="18">
        <f t="shared" ca="1" si="15"/>
        <v>0</v>
      </c>
      <c r="M53" s="18">
        <f t="shared" ca="1" si="15"/>
        <v>0</v>
      </c>
      <c r="N53" s="19">
        <f t="shared" ca="1" si="12"/>
        <v>0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5"/>
        <v>0</v>
      </c>
      <c r="E54" s="19">
        <f t="shared" ca="1" si="9"/>
        <v>0</v>
      </c>
      <c r="F54" s="18">
        <f t="shared" ca="1" si="13"/>
        <v>0</v>
      </c>
      <c r="G54" s="18">
        <f t="shared" ca="1" si="13"/>
        <v>0</v>
      </c>
      <c r="H54" s="19">
        <f t="shared" ca="1" si="10"/>
        <v>0</v>
      </c>
      <c r="I54" s="18">
        <f t="shared" ca="1" si="14"/>
        <v>0</v>
      </c>
      <c r="J54" s="18">
        <f t="shared" ca="1" si="14"/>
        <v>0</v>
      </c>
      <c r="K54" s="19">
        <f t="shared" ca="1" si="11"/>
        <v>0</v>
      </c>
      <c r="L54" s="18">
        <f t="shared" ca="1" si="15"/>
        <v>0</v>
      </c>
      <c r="M54" s="18">
        <f t="shared" ca="1" si="15"/>
        <v>0</v>
      </c>
      <c r="N54" s="19">
        <f t="shared" ca="1" si="12"/>
        <v>0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ca="1" si="5"/>
        <v>0</v>
      </c>
      <c r="E55" s="19">
        <f t="shared" ca="1" si="9"/>
        <v>0</v>
      </c>
      <c r="F55" s="18">
        <f t="shared" ref="F55:G70" ca="1" si="16">IFERROR(IF($C$2="Yurtiçi",INDIRECT("'"&amp;$B$2&amp;"'!"&amp;ADDRESS(MATCH($B55,INDIRECT("'"&amp;$B$2&amp;"'!$B$1:$B$1095"),0),MATCH(F$5,INDIRECT("'"&amp;$B$2&amp;"'!5:5"),0))),IF($C$2="Yurtdışı",INDIRECT("'"&amp;$B$2&amp;"'!"&amp;ADDRESS(MATCH($B55,INDIRECT("'"&amp;$B$2&amp;"'!$B$1:$B$1095"),0),MATCH(F$5,INDIRECT("'"&amp;$B$2&amp;"'!5:5"),0)+1)),INDIRECT("'"&amp;$B$2&amp;"'!"&amp;ADDRESS(MATCH($B55,INDIRECT("'"&amp;$B$2&amp;"'!$B$1:$B$1095"),0),MATCH(F$5,INDIRECT("'"&amp;$B$2&amp;"'!5:5"),0)))+INDIRECT("'"&amp;$B$2&amp;"'!"&amp;ADDRESS(MATCH($B55,INDIRECT("'"&amp;$B$2&amp;"'!$B$1:$B$1095"),0),MATCH(F$5,INDIRECT("'"&amp;$B$2&amp;"'!5:5"),0)+1)))),0)</f>
        <v>0</v>
      </c>
      <c r="G55" s="18">
        <f t="shared" ca="1" si="16"/>
        <v>0</v>
      </c>
      <c r="H55" s="19">
        <f t="shared" ca="1" si="10"/>
        <v>0</v>
      </c>
      <c r="I55" s="18">
        <f t="shared" ref="I55:J70" ca="1" si="17">IFERROR(IF($C$2="Yurtiçi",INDIRECT("'"&amp;$B$2&amp;"'!"&amp;ADDRESS(MATCH($B55,INDIRECT("'"&amp;$B$2&amp;"'!$B$1:$B$1095"),0),MATCH(I$5,INDIRECT("'"&amp;$B$2&amp;"'!5:5"),0))),IF($C$2="Yurtdışı",INDIRECT("'"&amp;$B$2&amp;"'!"&amp;ADDRESS(MATCH($B55,INDIRECT("'"&amp;$B$2&amp;"'!$B$1:$B$1095"),0),MATCH(I$5,INDIRECT("'"&amp;$B$2&amp;"'!5:5"),0)+1)),INDIRECT("'"&amp;$B$2&amp;"'!"&amp;ADDRESS(MATCH($B55,INDIRECT("'"&amp;$B$2&amp;"'!$B$1:$B$1095"),0),MATCH(I$5,INDIRECT("'"&amp;$B$2&amp;"'!5:5"),0)))+INDIRECT("'"&amp;$B$2&amp;"'!"&amp;ADDRESS(MATCH($B55,INDIRECT("'"&amp;$B$2&amp;"'!$B$1:$B$1095"),0),MATCH(I$5,INDIRECT("'"&amp;$B$2&amp;"'!5:5"),0)+1)))),0)</f>
        <v>0</v>
      </c>
      <c r="J55" s="18">
        <f t="shared" ca="1" si="17"/>
        <v>0</v>
      </c>
      <c r="K55" s="19">
        <f t="shared" ca="1" si="11"/>
        <v>0</v>
      </c>
      <c r="L55" s="18">
        <f t="shared" ref="L55:M70" ca="1" si="18">IFERROR(IF($C$2="Yurtiçi",INDIRECT("'"&amp;$B$2&amp;"'!"&amp;ADDRESS(MATCH($B55,INDIRECT("'"&amp;$B$2&amp;"'!$B$1:$B$1095"),0),MATCH(L$5,INDIRECT("'"&amp;$B$2&amp;"'!5:5"),0))),IF($C$2="Yurtdışı",INDIRECT("'"&amp;$B$2&amp;"'!"&amp;ADDRESS(MATCH($B55,INDIRECT("'"&amp;$B$2&amp;"'!$B$1:$B$1095"),0),MATCH(L$5,INDIRECT("'"&amp;$B$2&amp;"'!5:5"),0)+1)),INDIRECT("'"&amp;$B$2&amp;"'!"&amp;ADDRESS(MATCH($B55,INDIRECT("'"&amp;$B$2&amp;"'!$B$1:$B$1095"),0),MATCH(L$5,INDIRECT("'"&amp;$B$2&amp;"'!5:5"),0)))+INDIRECT("'"&amp;$B$2&amp;"'!"&amp;ADDRESS(MATCH($B55,INDIRECT("'"&amp;$B$2&amp;"'!$B$1:$B$1095"),0),MATCH(L$5,INDIRECT("'"&amp;$B$2&amp;"'!5:5"),0)+1)))),0)</f>
        <v>0</v>
      </c>
      <c r="M55" s="18">
        <f t="shared" ca="1" si="18"/>
        <v>0</v>
      </c>
      <c r="N55" s="19">
        <f t="shared" ca="1" si="12"/>
        <v>0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5"/>
        <v>0</v>
      </c>
      <c r="E56" s="19">
        <f t="shared" ca="1" si="9"/>
        <v>0</v>
      </c>
      <c r="F56" s="18">
        <f t="shared" ca="1" si="16"/>
        <v>0</v>
      </c>
      <c r="G56" s="18">
        <f t="shared" ca="1" si="16"/>
        <v>0</v>
      </c>
      <c r="H56" s="19">
        <f t="shared" ca="1" si="10"/>
        <v>0</v>
      </c>
      <c r="I56" s="18">
        <f t="shared" ca="1" si="17"/>
        <v>0</v>
      </c>
      <c r="J56" s="18">
        <f t="shared" ca="1" si="17"/>
        <v>0</v>
      </c>
      <c r="K56" s="19">
        <f t="shared" ca="1" si="11"/>
        <v>0</v>
      </c>
      <c r="L56" s="18">
        <f t="shared" ca="1" si="18"/>
        <v>0</v>
      </c>
      <c r="M56" s="18">
        <f t="shared" ca="1" si="18"/>
        <v>0</v>
      </c>
      <c r="N56" s="19">
        <f t="shared" ca="1" si="12"/>
        <v>0</v>
      </c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5"/>
        <v>0</v>
      </c>
      <c r="E57" s="19">
        <f t="shared" ca="1" si="9"/>
        <v>0</v>
      </c>
      <c r="F57" s="18">
        <f t="shared" ca="1" si="16"/>
        <v>0</v>
      </c>
      <c r="G57" s="18">
        <f t="shared" ca="1" si="16"/>
        <v>0</v>
      </c>
      <c r="H57" s="19">
        <f t="shared" ca="1" si="10"/>
        <v>0</v>
      </c>
      <c r="I57" s="18">
        <f t="shared" ca="1" si="17"/>
        <v>0</v>
      </c>
      <c r="J57" s="18">
        <f t="shared" ca="1" si="17"/>
        <v>0</v>
      </c>
      <c r="K57" s="19">
        <f t="shared" ca="1" si="11"/>
        <v>0</v>
      </c>
      <c r="L57" s="18">
        <f t="shared" ca="1" si="18"/>
        <v>0</v>
      </c>
      <c r="M57" s="18">
        <f t="shared" ca="1" si="18"/>
        <v>0</v>
      </c>
      <c r="N57" s="19">
        <f t="shared" ca="1" si="12"/>
        <v>0</v>
      </c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5"/>
        <v>0</v>
      </c>
      <c r="E58" s="19">
        <f t="shared" ca="1" si="9"/>
        <v>0</v>
      </c>
      <c r="F58" s="18">
        <f t="shared" ca="1" si="16"/>
        <v>0</v>
      </c>
      <c r="G58" s="18">
        <f t="shared" ca="1" si="16"/>
        <v>0</v>
      </c>
      <c r="H58" s="19">
        <f t="shared" ca="1" si="10"/>
        <v>0</v>
      </c>
      <c r="I58" s="18">
        <f t="shared" ca="1" si="17"/>
        <v>0</v>
      </c>
      <c r="J58" s="18">
        <f t="shared" ca="1" si="17"/>
        <v>0</v>
      </c>
      <c r="K58" s="19">
        <f t="shared" ca="1" si="11"/>
        <v>0</v>
      </c>
      <c r="L58" s="18">
        <f t="shared" ca="1" si="18"/>
        <v>0</v>
      </c>
      <c r="M58" s="18">
        <f t="shared" ca="1" si="18"/>
        <v>0</v>
      </c>
      <c r="N58" s="19">
        <f t="shared" ca="1" si="12"/>
        <v>0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5"/>
        <v>0</v>
      </c>
      <c r="E59" s="19">
        <f t="shared" ca="1" si="9"/>
        <v>0</v>
      </c>
      <c r="F59" s="18">
        <f t="shared" ca="1" si="16"/>
        <v>0</v>
      </c>
      <c r="G59" s="18">
        <f t="shared" ca="1" si="16"/>
        <v>0</v>
      </c>
      <c r="H59" s="19">
        <f t="shared" ca="1" si="10"/>
        <v>0</v>
      </c>
      <c r="I59" s="18">
        <f t="shared" ca="1" si="17"/>
        <v>0</v>
      </c>
      <c r="J59" s="18">
        <f t="shared" ca="1" si="17"/>
        <v>0</v>
      </c>
      <c r="K59" s="19">
        <f t="shared" ca="1" si="11"/>
        <v>0</v>
      </c>
      <c r="L59" s="18">
        <f t="shared" ca="1" si="18"/>
        <v>0</v>
      </c>
      <c r="M59" s="18">
        <f t="shared" ca="1" si="18"/>
        <v>0</v>
      </c>
      <c r="N59" s="19">
        <f t="shared" ca="1" si="12"/>
        <v>0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5"/>
        <v>0</v>
      </c>
      <c r="E60" s="19">
        <f t="shared" ca="1" si="9"/>
        <v>0</v>
      </c>
      <c r="F60" s="18">
        <f t="shared" ca="1" si="16"/>
        <v>0</v>
      </c>
      <c r="G60" s="18">
        <f t="shared" ca="1" si="16"/>
        <v>0</v>
      </c>
      <c r="H60" s="19">
        <f t="shared" ca="1" si="10"/>
        <v>0</v>
      </c>
      <c r="I60" s="18">
        <f t="shared" ca="1" si="17"/>
        <v>0</v>
      </c>
      <c r="J60" s="18">
        <f t="shared" ca="1" si="17"/>
        <v>0</v>
      </c>
      <c r="K60" s="19">
        <f t="shared" ca="1" si="11"/>
        <v>0</v>
      </c>
      <c r="L60" s="18">
        <f t="shared" ca="1" si="18"/>
        <v>0</v>
      </c>
      <c r="M60" s="18">
        <f t="shared" ca="1" si="18"/>
        <v>0</v>
      </c>
      <c r="N60" s="19">
        <f t="shared" ca="1" si="12"/>
        <v>0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5"/>
        <v>0</v>
      </c>
      <c r="E61" s="19">
        <f t="shared" ca="1" si="9"/>
        <v>0</v>
      </c>
      <c r="F61" s="18">
        <f t="shared" ca="1" si="16"/>
        <v>0</v>
      </c>
      <c r="G61" s="18">
        <f t="shared" ca="1" si="16"/>
        <v>0</v>
      </c>
      <c r="H61" s="19">
        <f t="shared" ca="1" si="10"/>
        <v>0</v>
      </c>
      <c r="I61" s="18">
        <f t="shared" ca="1" si="17"/>
        <v>0</v>
      </c>
      <c r="J61" s="18">
        <f t="shared" ca="1" si="17"/>
        <v>0</v>
      </c>
      <c r="K61" s="19">
        <f t="shared" ca="1" si="11"/>
        <v>0</v>
      </c>
      <c r="L61" s="18">
        <f t="shared" ca="1" si="18"/>
        <v>0</v>
      </c>
      <c r="M61" s="18">
        <f t="shared" ca="1" si="18"/>
        <v>0</v>
      </c>
      <c r="N61" s="19">
        <f t="shared" ca="1" si="12"/>
        <v>0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5"/>
        <v>0</v>
      </c>
      <c r="E62" s="19">
        <f t="shared" ca="1" si="9"/>
        <v>0</v>
      </c>
      <c r="F62" s="18">
        <f t="shared" ca="1" si="16"/>
        <v>0</v>
      </c>
      <c r="G62" s="18">
        <f t="shared" ca="1" si="16"/>
        <v>0</v>
      </c>
      <c r="H62" s="19">
        <f t="shared" ca="1" si="10"/>
        <v>0</v>
      </c>
      <c r="I62" s="18">
        <f t="shared" ca="1" si="17"/>
        <v>0</v>
      </c>
      <c r="J62" s="18">
        <f t="shared" ca="1" si="17"/>
        <v>0</v>
      </c>
      <c r="K62" s="19">
        <f t="shared" ca="1" si="11"/>
        <v>0</v>
      </c>
      <c r="L62" s="18">
        <f t="shared" ca="1" si="18"/>
        <v>0</v>
      </c>
      <c r="M62" s="18">
        <f t="shared" ca="1" si="18"/>
        <v>0</v>
      </c>
      <c r="N62" s="19">
        <f t="shared" ca="1" si="12"/>
        <v>0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5"/>
        <v>0</v>
      </c>
      <c r="E63" s="19">
        <f t="shared" ca="1" si="9"/>
        <v>0</v>
      </c>
      <c r="F63" s="18">
        <f t="shared" ca="1" si="16"/>
        <v>0</v>
      </c>
      <c r="G63" s="18">
        <f t="shared" ca="1" si="16"/>
        <v>0</v>
      </c>
      <c r="H63" s="19">
        <f t="shared" ca="1" si="10"/>
        <v>0</v>
      </c>
      <c r="I63" s="18">
        <f t="shared" ca="1" si="17"/>
        <v>0</v>
      </c>
      <c r="J63" s="18">
        <f t="shared" ca="1" si="17"/>
        <v>0</v>
      </c>
      <c r="K63" s="19">
        <f t="shared" ca="1" si="11"/>
        <v>0</v>
      </c>
      <c r="L63" s="18">
        <f t="shared" ca="1" si="18"/>
        <v>0</v>
      </c>
      <c r="M63" s="18">
        <f t="shared" ca="1" si="18"/>
        <v>0</v>
      </c>
      <c r="N63" s="19">
        <f t="shared" ca="1" si="12"/>
        <v>0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5"/>
        <v>0</v>
      </c>
      <c r="E64" s="19">
        <f t="shared" ca="1" si="9"/>
        <v>0</v>
      </c>
      <c r="F64" s="18">
        <f t="shared" ca="1" si="16"/>
        <v>0</v>
      </c>
      <c r="G64" s="18">
        <f t="shared" ca="1" si="16"/>
        <v>0</v>
      </c>
      <c r="H64" s="19">
        <f t="shared" ca="1" si="10"/>
        <v>0</v>
      </c>
      <c r="I64" s="18">
        <f t="shared" ca="1" si="17"/>
        <v>0</v>
      </c>
      <c r="J64" s="18">
        <f t="shared" ca="1" si="17"/>
        <v>0</v>
      </c>
      <c r="K64" s="19">
        <f t="shared" ca="1" si="11"/>
        <v>0</v>
      </c>
      <c r="L64" s="18">
        <f t="shared" ca="1" si="18"/>
        <v>0</v>
      </c>
      <c r="M64" s="18">
        <f t="shared" ca="1" si="18"/>
        <v>0</v>
      </c>
      <c r="N64" s="19">
        <f t="shared" ca="1" si="12"/>
        <v>0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5"/>
        <v>0</v>
      </c>
      <c r="E65" s="19">
        <f t="shared" ca="1" si="9"/>
        <v>0</v>
      </c>
      <c r="F65" s="18">
        <f t="shared" ca="1" si="16"/>
        <v>0</v>
      </c>
      <c r="G65" s="18">
        <f t="shared" ca="1" si="16"/>
        <v>0</v>
      </c>
      <c r="H65" s="19">
        <f t="shared" ca="1" si="10"/>
        <v>0</v>
      </c>
      <c r="I65" s="18">
        <f t="shared" ca="1" si="17"/>
        <v>0</v>
      </c>
      <c r="J65" s="18">
        <f t="shared" ca="1" si="17"/>
        <v>0</v>
      </c>
      <c r="K65" s="19">
        <f t="shared" ca="1" si="11"/>
        <v>0</v>
      </c>
      <c r="L65" s="18">
        <f t="shared" ca="1" si="18"/>
        <v>0</v>
      </c>
      <c r="M65" s="18">
        <f t="shared" ca="1" si="18"/>
        <v>0</v>
      </c>
      <c r="N65" s="19">
        <f t="shared" ca="1" si="12"/>
        <v>0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5"/>
        <v>0</v>
      </c>
      <c r="E66" s="19">
        <f t="shared" ca="1" si="9"/>
        <v>0</v>
      </c>
      <c r="F66" s="18">
        <f t="shared" ca="1" si="16"/>
        <v>0</v>
      </c>
      <c r="G66" s="18">
        <f t="shared" ca="1" si="16"/>
        <v>0</v>
      </c>
      <c r="H66" s="19">
        <f t="shared" ca="1" si="10"/>
        <v>0</v>
      </c>
      <c r="I66" s="18">
        <f t="shared" ca="1" si="17"/>
        <v>0</v>
      </c>
      <c r="J66" s="18">
        <f t="shared" ca="1" si="17"/>
        <v>0</v>
      </c>
      <c r="K66" s="19">
        <f t="shared" ca="1" si="11"/>
        <v>0</v>
      </c>
      <c r="L66" s="18">
        <f t="shared" ca="1" si="18"/>
        <v>0</v>
      </c>
      <c r="M66" s="18">
        <f t="shared" ca="1" si="18"/>
        <v>0</v>
      </c>
      <c r="N66" s="19">
        <f t="shared" ca="1" si="12"/>
        <v>0</v>
      </c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5"/>
        <v>0</v>
      </c>
      <c r="E67" s="19">
        <f t="shared" ca="1" si="9"/>
        <v>0</v>
      </c>
      <c r="F67" s="18">
        <f t="shared" ca="1" si="16"/>
        <v>0</v>
      </c>
      <c r="G67" s="18">
        <f t="shared" ca="1" si="16"/>
        <v>0</v>
      </c>
      <c r="H67" s="19">
        <f t="shared" ca="1" si="10"/>
        <v>0</v>
      </c>
      <c r="I67" s="18">
        <f t="shared" ca="1" si="17"/>
        <v>0</v>
      </c>
      <c r="J67" s="18">
        <f t="shared" ca="1" si="17"/>
        <v>0</v>
      </c>
      <c r="K67" s="19">
        <f t="shared" ca="1" si="11"/>
        <v>0</v>
      </c>
      <c r="L67" s="18">
        <f t="shared" ca="1" si="18"/>
        <v>0</v>
      </c>
      <c r="M67" s="18">
        <f t="shared" ca="1" si="18"/>
        <v>0</v>
      </c>
      <c r="N67" s="19">
        <f t="shared" ca="1" si="12"/>
        <v>0</v>
      </c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5"/>
        <v>0</v>
      </c>
      <c r="E68" s="19">
        <f t="shared" ca="1" si="9"/>
        <v>0</v>
      </c>
      <c r="F68" s="18">
        <f t="shared" ca="1" si="16"/>
        <v>0</v>
      </c>
      <c r="G68" s="18">
        <f t="shared" ca="1" si="16"/>
        <v>0</v>
      </c>
      <c r="H68" s="19">
        <f t="shared" ca="1" si="10"/>
        <v>0</v>
      </c>
      <c r="I68" s="18">
        <f t="shared" ca="1" si="17"/>
        <v>0</v>
      </c>
      <c r="J68" s="18">
        <f t="shared" ca="1" si="17"/>
        <v>0</v>
      </c>
      <c r="K68" s="19">
        <f t="shared" ca="1" si="11"/>
        <v>0</v>
      </c>
      <c r="L68" s="18">
        <f t="shared" ca="1" si="18"/>
        <v>0</v>
      </c>
      <c r="M68" s="18">
        <f t="shared" ca="1" si="18"/>
        <v>0</v>
      </c>
      <c r="N68" s="19">
        <f t="shared" ca="1" si="12"/>
        <v>0</v>
      </c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5"/>
        <v>0</v>
      </c>
      <c r="E69" s="19">
        <f t="shared" ca="1" si="9"/>
        <v>0</v>
      </c>
      <c r="F69" s="18">
        <f t="shared" ca="1" si="16"/>
        <v>0</v>
      </c>
      <c r="G69" s="18">
        <f t="shared" ca="1" si="16"/>
        <v>0</v>
      </c>
      <c r="H69" s="19">
        <f t="shared" ca="1" si="10"/>
        <v>0</v>
      </c>
      <c r="I69" s="18">
        <f t="shared" ca="1" si="17"/>
        <v>0</v>
      </c>
      <c r="J69" s="18">
        <f t="shared" ca="1" si="17"/>
        <v>0</v>
      </c>
      <c r="K69" s="19">
        <f t="shared" ca="1" si="11"/>
        <v>0</v>
      </c>
      <c r="L69" s="18">
        <f t="shared" ca="1" si="18"/>
        <v>0</v>
      </c>
      <c r="M69" s="18">
        <f t="shared" ca="1" si="18"/>
        <v>0</v>
      </c>
      <c r="N69" s="19">
        <f t="shared" ca="1" si="12"/>
        <v>0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5"/>
        <v>0</v>
      </c>
      <c r="E70" s="19">
        <f t="shared" ca="1" si="9"/>
        <v>0</v>
      </c>
      <c r="F70" s="18">
        <f t="shared" ca="1" si="16"/>
        <v>0</v>
      </c>
      <c r="G70" s="18">
        <f t="shared" ca="1" si="16"/>
        <v>0</v>
      </c>
      <c r="H70" s="19">
        <f t="shared" ca="1" si="10"/>
        <v>0</v>
      </c>
      <c r="I70" s="18">
        <f t="shared" ca="1" si="17"/>
        <v>0</v>
      </c>
      <c r="J70" s="18">
        <f t="shared" ca="1" si="17"/>
        <v>0</v>
      </c>
      <c r="K70" s="19">
        <f t="shared" ca="1" si="11"/>
        <v>0</v>
      </c>
      <c r="L70" s="18">
        <f t="shared" ca="1" si="18"/>
        <v>0</v>
      </c>
      <c r="M70" s="18">
        <f t="shared" ca="1" si="18"/>
        <v>0</v>
      </c>
      <c r="N70" s="19">
        <f t="shared" ca="1" si="12"/>
        <v>0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ca="1" si="5"/>
        <v>0</v>
      </c>
      <c r="E71" s="19">
        <f t="shared" ca="1" si="9"/>
        <v>0</v>
      </c>
      <c r="F71" s="18">
        <f t="shared" ref="F71:G76" ca="1" si="19">IFERROR(IF($C$2="Yurtiçi",INDIRECT("'"&amp;$B$2&amp;"'!"&amp;ADDRESS(MATCH($B71,INDIRECT("'"&amp;$B$2&amp;"'!$B$1:$B$1095"),0),MATCH(F$5,INDIRECT("'"&amp;$B$2&amp;"'!5:5"),0))),IF($C$2="Yurtdışı",INDIRECT("'"&amp;$B$2&amp;"'!"&amp;ADDRESS(MATCH($B71,INDIRECT("'"&amp;$B$2&amp;"'!$B$1:$B$1095"),0),MATCH(F$5,INDIRECT("'"&amp;$B$2&amp;"'!5:5"),0)+1)),INDIRECT("'"&amp;$B$2&amp;"'!"&amp;ADDRESS(MATCH($B71,INDIRECT("'"&amp;$B$2&amp;"'!$B$1:$B$1095"),0),MATCH(F$5,INDIRECT("'"&amp;$B$2&amp;"'!5:5"),0)))+INDIRECT("'"&amp;$B$2&amp;"'!"&amp;ADDRESS(MATCH($B71,INDIRECT("'"&amp;$B$2&amp;"'!$B$1:$B$1095"),0),MATCH(F$5,INDIRECT("'"&amp;$B$2&amp;"'!5:5"),0)+1)))),0)</f>
        <v>0</v>
      </c>
      <c r="G71" s="18">
        <f t="shared" ca="1" si="19"/>
        <v>0</v>
      </c>
      <c r="H71" s="19">
        <f t="shared" ca="1" si="10"/>
        <v>0</v>
      </c>
      <c r="I71" s="18">
        <f t="shared" ref="I71:J76" ca="1" si="20">IFERROR(IF($C$2="Yurtiçi",INDIRECT("'"&amp;$B$2&amp;"'!"&amp;ADDRESS(MATCH($B71,INDIRECT("'"&amp;$B$2&amp;"'!$B$1:$B$1095"),0),MATCH(I$5,INDIRECT("'"&amp;$B$2&amp;"'!5:5"),0))),IF($C$2="Yurtdışı",INDIRECT("'"&amp;$B$2&amp;"'!"&amp;ADDRESS(MATCH($B71,INDIRECT("'"&amp;$B$2&amp;"'!$B$1:$B$1095"),0),MATCH(I$5,INDIRECT("'"&amp;$B$2&amp;"'!5:5"),0)+1)),INDIRECT("'"&amp;$B$2&amp;"'!"&amp;ADDRESS(MATCH($B71,INDIRECT("'"&amp;$B$2&amp;"'!$B$1:$B$1095"),0),MATCH(I$5,INDIRECT("'"&amp;$B$2&amp;"'!5:5"),0)))+INDIRECT("'"&amp;$B$2&amp;"'!"&amp;ADDRESS(MATCH($B71,INDIRECT("'"&amp;$B$2&amp;"'!$B$1:$B$1095"),0),MATCH(I$5,INDIRECT("'"&amp;$B$2&amp;"'!5:5"),0)+1)))),0)</f>
        <v>0</v>
      </c>
      <c r="J71" s="18">
        <f t="shared" ca="1" si="20"/>
        <v>0</v>
      </c>
      <c r="K71" s="19">
        <f t="shared" ca="1" si="11"/>
        <v>0</v>
      </c>
      <c r="L71" s="18">
        <f t="shared" ref="L71:M76" ca="1" si="21">IFERROR(IF($C$2="Yurtiçi",INDIRECT("'"&amp;$B$2&amp;"'!"&amp;ADDRESS(MATCH($B71,INDIRECT("'"&amp;$B$2&amp;"'!$B$1:$B$1095"),0),MATCH(L$5,INDIRECT("'"&amp;$B$2&amp;"'!5:5"),0))),IF($C$2="Yurtdışı",INDIRECT("'"&amp;$B$2&amp;"'!"&amp;ADDRESS(MATCH($B71,INDIRECT("'"&amp;$B$2&amp;"'!$B$1:$B$1095"),0),MATCH(L$5,INDIRECT("'"&amp;$B$2&amp;"'!5:5"),0)+1)),INDIRECT("'"&amp;$B$2&amp;"'!"&amp;ADDRESS(MATCH($B71,INDIRECT("'"&amp;$B$2&amp;"'!$B$1:$B$1095"),0),MATCH(L$5,INDIRECT("'"&amp;$B$2&amp;"'!5:5"),0)))+INDIRECT("'"&amp;$B$2&amp;"'!"&amp;ADDRESS(MATCH($B71,INDIRECT("'"&amp;$B$2&amp;"'!$B$1:$B$1095"),0),MATCH(L$5,INDIRECT("'"&amp;$B$2&amp;"'!5:5"),0)+1)))),0)</f>
        <v>0</v>
      </c>
      <c r="M71" s="18">
        <f t="shared" ca="1" si="21"/>
        <v>0</v>
      </c>
      <c r="N71" s="19">
        <f t="shared" ca="1" si="12"/>
        <v>0</v>
      </c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5"/>
        <v>0</v>
      </c>
      <c r="E72" s="19">
        <f t="shared" ca="1" si="9"/>
        <v>0</v>
      </c>
      <c r="F72" s="18">
        <f t="shared" ca="1" si="19"/>
        <v>0</v>
      </c>
      <c r="G72" s="18">
        <f t="shared" ca="1" si="19"/>
        <v>0</v>
      </c>
      <c r="H72" s="19">
        <f t="shared" ca="1" si="10"/>
        <v>0</v>
      </c>
      <c r="I72" s="18">
        <f t="shared" ca="1" si="20"/>
        <v>0</v>
      </c>
      <c r="J72" s="18">
        <f t="shared" ca="1" si="20"/>
        <v>0</v>
      </c>
      <c r="K72" s="19">
        <f t="shared" ca="1" si="11"/>
        <v>0</v>
      </c>
      <c r="L72" s="18">
        <f t="shared" ca="1" si="21"/>
        <v>0</v>
      </c>
      <c r="M72" s="18">
        <f t="shared" ca="1" si="21"/>
        <v>0</v>
      </c>
      <c r="N72" s="19">
        <f t="shared" ca="1" si="12"/>
        <v>0</v>
      </c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5"/>
        <v>0</v>
      </c>
      <c r="E73" s="19">
        <f t="shared" ca="1" si="9"/>
        <v>0</v>
      </c>
      <c r="F73" s="18">
        <f t="shared" ca="1" si="19"/>
        <v>0</v>
      </c>
      <c r="G73" s="18">
        <f t="shared" ca="1" si="19"/>
        <v>0</v>
      </c>
      <c r="H73" s="19">
        <f t="shared" ca="1" si="10"/>
        <v>0</v>
      </c>
      <c r="I73" s="18">
        <f t="shared" ca="1" si="20"/>
        <v>0</v>
      </c>
      <c r="J73" s="18">
        <f t="shared" ca="1" si="20"/>
        <v>0</v>
      </c>
      <c r="K73" s="19">
        <f t="shared" ca="1" si="11"/>
        <v>0</v>
      </c>
      <c r="L73" s="18">
        <f t="shared" ca="1" si="21"/>
        <v>0</v>
      </c>
      <c r="M73" s="18">
        <f t="shared" ca="1" si="21"/>
        <v>0</v>
      </c>
      <c r="N73" s="19">
        <f t="shared" ca="1" si="12"/>
        <v>0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5"/>
        <v>0</v>
      </c>
      <c r="E74" s="19">
        <f t="shared" ca="1" si="9"/>
        <v>0</v>
      </c>
      <c r="F74" s="18">
        <f t="shared" ca="1" si="19"/>
        <v>0</v>
      </c>
      <c r="G74" s="18">
        <f t="shared" ca="1" si="19"/>
        <v>0</v>
      </c>
      <c r="H74" s="19">
        <f t="shared" ca="1" si="10"/>
        <v>0</v>
      </c>
      <c r="I74" s="18">
        <f t="shared" ca="1" si="20"/>
        <v>0</v>
      </c>
      <c r="J74" s="18">
        <f t="shared" ca="1" si="20"/>
        <v>0</v>
      </c>
      <c r="K74" s="19">
        <f t="shared" ca="1" si="11"/>
        <v>0</v>
      </c>
      <c r="L74" s="18">
        <f t="shared" ca="1" si="21"/>
        <v>0</v>
      </c>
      <c r="M74" s="18">
        <f t="shared" ca="1" si="21"/>
        <v>0</v>
      </c>
      <c r="N74" s="19">
        <f t="shared" ca="1" si="12"/>
        <v>0</v>
      </c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5"/>
        <v>0</v>
      </c>
      <c r="E75" s="19">
        <f t="shared" ca="1" si="9"/>
        <v>0</v>
      </c>
      <c r="F75" s="18">
        <f t="shared" ca="1" si="19"/>
        <v>0</v>
      </c>
      <c r="G75" s="18">
        <f t="shared" ca="1" si="19"/>
        <v>0</v>
      </c>
      <c r="H75" s="19">
        <f t="shared" ca="1" si="10"/>
        <v>0</v>
      </c>
      <c r="I75" s="18">
        <f t="shared" ca="1" si="20"/>
        <v>0</v>
      </c>
      <c r="J75" s="18">
        <f t="shared" ca="1" si="20"/>
        <v>0</v>
      </c>
      <c r="K75" s="19">
        <f t="shared" ca="1" si="11"/>
        <v>0</v>
      </c>
      <c r="L75" s="18">
        <f t="shared" ca="1" si="21"/>
        <v>0</v>
      </c>
      <c r="M75" s="18">
        <f t="shared" ca="1" si="21"/>
        <v>0</v>
      </c>
      <c r="N75" s="19">
        <f t="shared" ca="1" si="12"/>
        <v>0</v>
      </c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5"/>
        <v>0</v>
      </c>
      <c r="E76" s="19">
        <f t="shared" ca="1" si="9"/>
        <v>0</v>
      </c>
      <c r="F76" s="18">
        <f t="shared" ca="1" si="19"/>
        <v>0</v>
      </c>
      <c r="G76" s="18">
        <f t="shared" ca="1" si="19"/>
        <v>0</v>
      </c>
      <c r="H76" s="19">
        <f t="shared" ca="1" si="10"/>
        <v>0</v>
      </c>
      <c r="I76" s="18">
        <f t="shared" ca="1" si="20"/>
        <v>0</v>
      </c>
      <c r="J76" s="18">
        <f t="shared" ca="1" si="20"/>
        <v>0</v>
      </c>
      <c r="K76" s="19">
        <f t="shared" ca="1" si="11"/>
        <v>0</v>
      </c>
      <c r="L76" s="18">
        <f t="shared" ca="1" si="21"/>
        <v>0</v>
      </c>
      <c r="M76" s="18">
        <f t="shared" ca="1" si="21"/>
        <v>0</v>
      </c>
      <c r="N76" s="19">
        <f t="shared" ca="1" si="12"/>
        <v>0</v>
      </c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t="shared" ref="D77:N77" ca="1" si="22">SUMIF($C$7:$C$76,"HD",D$7:D$76)</f>
        <v>0</v>
      </c>
      <c r="E77" s="49">
        <f t="shared" ca="1" si="22"/>
        <v>0</v>
      </c>
      <c r="F77" s="49">
        <f t="shared" ca="1" si="22"/>
        <v>0</v>
      </c>
      <c r="G77" s="49">
        <f t="shared" ca="1" si="22"/>
        <v>0</v>
      </c>
      <c r="H77" s="49">
        <f t="shared" ca="1" si="22"/>
        <v>0</v>
      </c>
      <c r="I77" s="49">
        <f t="shared" ca="1" si="22"/>
        <v>0</v>
      </c>
      <c r="J77" s="49">
        <f t="shared" ca="1" si="22"/>
        <v>0</v>
      </c>
      <c r="K77" s="49">
        <f t="shared" ca="1" si="22"/>
        <v>0</v>
      </c>
      <c r="L77" s="49">
        <f t="shared" ca="1" si="22"/>
        <v>0</v>
      </c>
      <c r="M77" s="49">
        <f t="shared" ca="1" si="22"/>
        <v>0</v>
      </c>
      <c r="N77" s="49">
        <f t="shared" ca="1" si="22"/>
        <v>0</v>
      </c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0</v>
      </c>
      <c r="E78" s="49">
        <f t="shared" ref="E78:N78" ca="1" si="23">SUMIF($C$7:$C$76,"H",E$7:E$76)+SUMIF($C$7:$C$76,"E",E$7:E$76)</f>
        <v>0</v>
      </c>
      <c r="F78" s="49">
        <f t="shared" ca="1" si="23"/>
        <v>0</v>
      </c>
      <c r="G78" s="49">
        <f t="shared" ca="1" si="23"/>
        <v>0</v>
      </c>
      <c r="H78" s="49">
        <f t="shared" ca="1" si="23"/>
        <v>0</v>
      </c>
      <c r="I78" s="49">
        <f t="shared" ca="1" si="23"/>
        <v>0</v>
      </c>
      <c r="J78" s="49">
        <f t="shared" ca="1" si="23"/>
        <v>0</v>
      </c>
      <c r="K78" s="49">
        <f t="shared" ca="1" si="23"/>
        <v>0</v>
      </c>
      <c r="L78" s="49">
        <f t="shared" ca="1" si="23"/>
        <v>0</v>
      </c>
      <c r="M78" s="49">
        <f t="shared" ca="1" si="23"/>
        <v>0</v>
      </c>
      <c r="N78" s="49">
        <f t="shared" ca="1" si="23"/>
        <v>0</v>
      </c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t="shared" ref="D79:N79" ca="1" si="24">D77+D78</f>
        <v>0</v>
      </c>
      <c r="E79" s="49">
        <f t="shared" ca="1" si="24"/>
        <v>0</v>
      </c>
      <c r="F79" s="49">
        <f t="shared" ca="1" si="24"/>
        <v>0</v>
      </c>
      <c r="G79" s="49">
        <f t="shared" ca="1" si="24"/>
        <v>0</v>
      </c>
      <c r="H79" s="49">
        <f t="shared" ca="1" si="24"/>
        <v>0</v>
      </c>
      <c r="I79" s="49">
        <f t="shared" ca="1" si="24"/>
        <v>0</v>
      </c>
      <c r="J79" s="49">
        <f t="shared" ca="1" si="24"/>
        <v>0</v>
      </c>
      <c r="K79" s="49">
        <f t="shared" ca="1" si="24"/>
        <v>0</v>
      </c>
      <c r="L79" s="49">
        <f t="shared" ca="1" si="24"/>
        <v>0</v>
      </c>
      <c r="M79" s="49">
        <f t="shared" ca="1" si="24"/>
        <v>0</v>
      </c>
      <c r="N79" s="49">
        <f t="shared" ca="1" si="24"/>
        <v>0</v>
      </c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C2" xr:uid="{5B26A255-9F99-47D5-BBBA-4FF37536830A}">
      <formula1>"Toplam,Yurtiçi,Yurtdışı"</formula1>
    </dataValidation>
    <dataValidation type="list" allowBlank="1" showInputMessage="1" showErrorMessage="1" sqref="B2" xr:uid="{849B72FC-E339-4417-AA05-E286BAC67307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89E2-F876-4AFA-9588-DA6C20AB4C72}">
  <dimension ref="A1:IB84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1" width="15.5703125" style="3" customWidth="1"/>
    <col min="232" max="16384" width="9.140625" style="3"/>
  </cols>
  <sheetData>
    <row r="1" spans="1:160" ht="15" customHeight="1">
      <c r="A1" s="1" t="s">
        <v>0</v>
      </c>
      <c r="B1" s="2"/>
      <c r="C1" s="2"/>
    </row>
    <row r="2" spans="1:160" ht="15" customHeight="1">
      <c r="A2" s="1" t="s">
        <v>362</v>
      </c>
      <c r="B2" s="4" t="s">
        <v>6</v>
      </c>
      <c r="C2" s="4" t="s">
        <v>6</v>
      </c>
      <c r="E2" s="89" t="s">
        <v>137</v>
      </c>
      <c r="F2" s="90"/>
      <c r="G2" s="91"/>
      <c r="H2" s="6"/>
    </row>
    <row r="3" spans="1:160" ht="15" customHeight="1">
      <c r="A3" s="5" t="s">
        <v>364</v>
      </c>
      <c r="B3" s="2"/>
      <c r="C3" s="2"/>
    </row>
    <row r="4" spans="1:160" ht="22.5" customHeight="1"/>
    <row r="5" spans="1:160" ht="22.5" customHeight="1">
      <c r="D5" s="78">
        <v>790</v>
      </c>
      <c r="E5" s="78">
        <v>791</v>
      </c>
      <c r="F5" s="78">
        <v>792</v>
      </c>
      <c r="G5" s="78">
        <v>793</v>
      </c>
      <c r="H5" s="78">
        <v>794</v>
      </c>
      <c r="I5" s="78">
        <v>795</v>
      </c>
      <c r="J5" s="78">
        <v>799</v>
      </c>
      <c r="K5" s="79"/>
    </row>
    <row r="6" spans="1:160" ht="79.5" customHeight="1">
      <c r="A6" s="55" t="s">
        <v>140</v>
      </c>
      <c r="B6" s="55" t="s">
        <v>141</v>
      </c>
      <c r="C6" s="55" t="s">
        <v>142</v>
      </c>
      <c r="D6" s="56" t="s">
        <v>122</v>
      </c>
      <c r="E6" s="56" t="s">
        <v>123</v>
      </c>
      <c r="F6" s="56" t="s">
        <v>124</v>
      </c>
      <c r="G6" s="56" t="s">
        <v>125</v>
      </c>
      <c r="H6" s="56" t="s">
        <v>126</v>
      </c>
      <c r="I6" s="56" t="s">
        <v>127</v>
      </c>
      <c r="J6" s="56" t="s">
        <v>128</v>
      </c>
      <c r="K6" s="79" t="s">
        <v>362</v>
      </c>
    </row>
    <row r="7" spans="1:160" ht="12.75" customHeight="1">
      <c r="A7" s="57" t="s">
        <v>145</v>
      </c>
      <c r="B7" s="17">
        <v>1001</v>
      </c>
      <c r="C7" s="58" t="s">
        <v>146</v>
      </c>
      <c r="D7" s="18">
        <f t="shared" ref="D7:J22" ca="1" si="0">IFERROR(IF($C$2="Yurtiçi",INDIRECT("'"&amp;$B$2&amp;"'!"&amp;ADDRESS(MATCH($B7,INDIRECT("'"&amp;$B$2&amp;"'!$B$1:$B$1095"),0),MATCH(D$5,INDIRECT("'"&amp;$B$2&amp;"'!5:5"),0))),IF($C$2="Yurtdışı",INDIRECT("'"&amp;$B$2&amp;"'!"&amp;ADDRESS(MATCH($B7,INDIRECT("'"&amp;$B$2&amp;"'!$B$1:$B$1095"),0),MATCH(D$5,INDIRECT("'"&amp;$B$2&amp;"'!5:5"),0)+1)),INDIRECT("'"&amp;$B$2&amp;"'!"&amp;ADDRESS(MATCH($B7,INDIRECT("'"&amp;$B$2&amp;"'!$B$1:$B$1095"),0),MATCH(D$5,INDIRECT("'"&amp;$B$2&amp;"'!5:5"),0)))+INDIRECT("'"&amp;$B$2&amp;"'!"&amp;ADDRESS(MATCH($B7,INDIRECT("'"&amp;$B$2&amp;"'!$B$1:$B$1095"),0),MATCH(D$5,INDIRECT("'"&amp;$B$2&amp;"'!5:5"),0)+1)))),0)</f>
        <v>0</v>
      </c>
      <c r="E7" s="18">
        <f t="shared" ca="1" si="0"/>
        <v>0</v>
      </c>
      <c r="F7" s="18">
        <f t="shared" ca="1" si="0"/>
        <v>0</v>
      </c>
      <c r="G7" s="18">
        <f t="shared" ca="1" si="0"/>
        <v>0</v>
      </c>
      <c r="H7" s="18">
        <f t="shared" ca="1" si="0"/>
        <v>0</v>
      </c>
      <c r="I7" s="18">
        <f t="shared" ca="1" si="0"/>
        <v>0</v>
      </c>
      <c r="J7" s="18">
        <f t="shared" ca="1" si="0"/>
        <v>0</v>
      </c>
      <c r="K7" s="19">
        <f t="shared" ref="K7:K60" ca="1" si="1">+SUM(D7:J7)</f>
        <v>0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</row>
    <row r="8" spans="1:160" ht="12.75" customHeight="1">
      <c r="A8" s="57" t="s">
        <v>148</v>
      </c>
      <c r="B8" s="17">
        <v>1003</v>
      </c>
      <c r="C8" s="58" t="s">
        <v>146</v>
      </c>
      <c r="D8" s="18">
        <f t="shared" ca="1" si="0"/>
        <v>0</v>
      </c>
      <c r="E8" s="18">
        <f t="shared" ca="1" si="0"/>
        <v>0</v>
      </c>
      <c r="F8" s="18">
        <f t="shared" ca="1" si="0"/>
        <v>0</v>
      </c>
      <c r="G8" s="18">
        <f t="shared" ca="1" si="0"/>
        <v>0</v>
      </c>
      <c r="H8" s="18">
        <f t="shared" ca="1" si="0"/>
        <v>0</v>
      </c>
      <c r="I8" s="18">
        <f t="shared" ca="1" si="0"/>
        <v>0</v>
      </c>
      <c r="J8" s="18">
        <f t="shared" ca="1" si="0"/>
        <v>0</v>
      </c>
      <c r="K8" s="19">
        <f t="shared" ca="1" si="1"/>
        <v>0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</row>
    <row r="9" spans="1:160" ht="12.75" customHeight="1">
      <c r="A9" s="57" t="s">
        <v>150</v>
      </c>
      <c r="B9" s="17">
        <v>1004</v>
      </c>
      <c r="C9" s="58" t="s">
        <v>146</v>
      </c>
      <c r="D9" s="18">
        <f t="shared" ca="1" si="0"/>
        <v>0</v>
      </c>
      <c r="E9" s="18">
        <f t="shared" ca="1" si="0"/>
        <v>0</v>
      </c>
      <c r="F9" s="18">
        <f t="shared" ca="1" si="0"/>
        <v>0</v>
      </c>
      <c r="G9" s="18">
        <f t="shared" ca="1" si="0"/>
        <v>0</v>
      </c>
      <c r="H9" s="18">
        <f t="shared" ca="1" si="0"/>
        <v>0</v>
      </c>
      <c r="I9" s="18">
        <f t="shared" ca="1" si="0"/>
        <v>0</v>
      </c>
      <c r="J9" s="18">
        <f t="shared" ca="1" si="0"/>
        <v>0</v>
      </c>
      <c r="K9" s="19">
        <f t="shared" ca="1" si="1"/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</row>
    <row r="10" spans="1:160" ht="12.75" customHeight="1">
      <c r="A10" s="57" t="s">
        <v>152</v>
      </c>
      <c r="B10" s="17">
        <v>1005</v>
      </c>
      <c r="C10" s="58" t="s">
        <v>146</v>
      </c>
      <c r="D10" s="18">
        <f t="shared" ca="1" si="0"/>
        <v>0</v>
      </c>
      <c r="E10" s="18">
        <f t="shared" ca="1" si="0"/>
        <v>0</v>
      </c>
      <c r="F10" s="18">
        <f t="shared" ca="1" si="0"/>
        <v>0</v>
      </c>
      <c r="G10" s="18">
        <f t="shared" ca="1" si="0"/>
        <v>0</v>
      </c>
      <c r="H10" s="18">
        <f t="shared" ca="1" si="0"/>
        <v>0</v>
      </c>
      <c r="I10" s="18">
        <f t="shared" ca="1" si="0"/>
        <v>0</v>
      </c>
      <c r="J10" s="18">
        <f t="shared" ca="1" si="0"/>
        <v>0</v>
      </c>
      <c r="K10" s="19">
        <f t="shared" ca="1" si="1"/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</row>
    <row r="11" spans="1:160" ht="12.75" customHeight="1">
      <c r="A11" s="57" t="s">
        <v>154</v>
      </c>
      <c r="B11" s="17">
        <v>1006</v>
      </c>
      <c r="C11" s="58" t="s">
        <v>146</v>
      </c>
      <c r="D11" s="18">
        <f t="shared" ca="1" si="0"/>
        <v>0</v>
      </c>
      <c r="E11" s="18">
        <f t="shared" ca="1" si="0"/>
        <v>0</v>
      </c>
      <c r="F11" s="18">
        <f t="shared" ca="1" si="0"/>
        <v>0</v>
      </c>
      <c r="G11" s="18">
        <f t="shared" ca="1" si="0"/>
        <v>0</v>
      </c>
      <c r="H11" s="18">
        <f t="shared" ca="1" si="0"/>
        <v>0</v>
      </c>
      <c r="I11" s="18">
        <f t="shared" ca="1" si="0"/>
        <v>0</v>
      </c>
      <c r="J11" s="18">
        <f t="shared" ca="1" si="0"/>
        <v>0</v>
      </c>
      <c r="K11" s="19">
        <f t="shared" ca="1" si="1"/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</row>
    <row r="12" spans="1:160" ht="12.75" customHeight="1">
      <c r="A12" s="57" t="s">
        <v>156</v>
      </c>
      <c r="B12" s="17">
        <v>1007</v>
      </c>
      <c r="C12" s="58" t="s">
        <v>146</v>
      </c>
      <c r="D12" s="18">
        <f t="shared" ca="1" si="0"/>
        <v>0</v>
      </c>
      <c r="E12" s="18">
        <f t="shared" ca="1" si="0"/>
        <v>0</v>
      </c>
      <c r="F12" s="18">
        <f t="shared" ca="1" si="0"/>
        <v>0</v>
      </c>
      <c r="G12" s="18">
        <f t="shared" ca="1" si="0"/>
        <v>0</v>
      </c>
      <c r="H12" s="18">
        <f t="shared" ca="1" si="0"/>
        <v>0</v>
      </c>
      <c r="I12" s="18">
        <f t="shared" ca="1" si="0"/>
        <v>0</v>
      </c>
      <c r="J12" s="18">
        <f t="shared" ca="1" si="0"/>
        <v>0</v>
      </c>
      <c r="K12" s="19">
        <f t="shared" ca="1" si="1"/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</row>
    <row r="13" spans="1:160" ht="12.75" customHeight="1">
      <c r="A13" s="57" t="s">
        <v>158</v>
      </c>
      <c r="B13" s="17">
        <v>1008</v>
      </c>
      <c r="C13" s="58" t="s">
        <v>146</v>
      </c>
      <c r="D13" s="18">
        <f t="shared" ca="1" si="0"/>
        <v>0</v>
      </c>
      <c r="E13" s="18">
        <f t="shared" ca="1" si="0"/>
        <v>0</v>
      </c>
      <c r="F13" s="18">
        <f t="shared" ca="1" si="0"/>
        <v>0</v>
      </c>
      <c r="G13" s="18">
        <f t="shared" ca="1" si="0"/>
        <v>0</v>
      </c>
      <c r="H13" s="18">
        <f t="shared" ca="1" si="0"/>
        <v>0</v>
      </c>
      <c r="I13" s="18">
        <f t="shared" ca="1" si="0"/>
        <v>0</v>
      </c>
      <c r="J13" s="18">
        <f t="shared" ca="1" si="0"/>
        <v>0</v>
      </c>
      <c r="K13" s="19">
        <f t="shared" ca="1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</row>
    <row r="14" spans="1:160" ht="12.75" customHeight="1">
      <c r="A14" s="57" t="s">
        <v>160</v>
      </c>
      <c r="B14" s="17">
        <v>1009</v>
      </c>
      <c r="C14" s="58" t="s">
        <v>146</v>
      </c>
      <c r="D14" s="18">
        <f t="shared" ca="1" si="0"/>
        <v>0</v>
      </c>
      <c r="E14" s="18">
        <f t="shared" ca="1" si="0"/>
        <v>0</v>
      </c>
      <c r="F14" s="18">
        <f t="shared" ca="1" si="0"/>
        <v>0</v>
      </c>
      <c r="G14" s="18">
        <f t="shared" ca="1" si="0"/>
        <v>0</v>
      </c>
      <c r="H14" s="18">
        <f t="shared" ca="1" si="0"/>
        <v>0</v>
      </c>
      <c r="I14" s="18">
        <f t="shared" ca="1" si="0"/>
        <v>0</v>
      </c>
      <c r="J14" s="18">
        <f t="shared" ca="1" si="0"/>
        <v>0</v>
      </c>
      <c r="K14" s="19">
        <f t="shared" ca="1" si="1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</row>
    <row r="15" spans="1:160" ht="12.75" customHeight="1">
      <c r="A15" s="57" t="s">
        <v>162</v>
      </c>
      <c r="B15" s="17">
        <v>1010</v>
      </c>
      <c r="C15" s="58" t="s">
        <v>146</v>
      </c>
      <c r="D15" s="18">
        <f t="shared" ca="1" si="0"/>
        <v>0</v>
      </c>
      <c r="E15" s="18">
        <f t="shared" ca="1" si="0"/>
        <v>0</v>
      </c>
      <c r="F15" s="18">
        <f t="shared" ca="1" si="0"/>
        <v>0</v>
      </c>
      <c r="G15" s="18">
        <f t="shared" ca="1" si="0"/>
        <v>0</v>
      </c>
      <c r="H15" s="18">
        <f t="shared" ca="1" si="0"/>
        <v>0</v>
      </c>
      <c r="I15" s="18">
        <f t="shared" ca="1" si="0"/>
        <v>0</v>
      </c>
      <c r="J15" s="18">
        <f t="shared" ca="1" si="0"/>
        <v>0</v>
      </c>
      <c r="K15" s="19">
        <f t="shared" ca="1" si="1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</row>
    <row r="16" spans="1:160" ht="12.75" customHeight="1">
      <c r="A16" s="57" t="s">
        <v>164</v>
      </c>
      <c r="B16" s="17">
        <v>1011</v>
      </c>
      <c r="C16" s="58" t="s">
        <v>146</v>
      </c>
      <c r="D16" s="18">
        <f t="shared" ca="1" si="0"/>
        <v>0</v>
      </c>
      <c r="E16" s="18">
        <f t="shared" ca="1" si="0"/>
        <v>0</v>
      </c>
      <c r="F16" s="18">
        <f t="shared" ca="1" si="0"/>
        <v>0</v>
      </c>
      <c r="G16" s="18">
        <f t="shared" ca="1" si="0"/>
        <v>0</v>
      </c>
      <c r="H16" s="18">
        <f t="shared" ca="1" si="0"/>
        <v>0</v>
      </c>
      <c r="I16" s="18">
        <f t="shared" ca="1" si="0"/>
        <v>0</v>
      </c>
      <c r="J16" s="18">
        <f t="shared" ca="1" si="0"/>
        <v>0</v>
      </c>
      <c r="K16" s="19">
        <f t="shared" ca="1" si="1"/>
        <v>0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</row>
    <row r="17" spans="1:160" ht="12.75" customHeight="1">
      <c r="A17" s="57" t="s">
        <v>166</v>
      </c>
      <c r="B17" s="17">
        <v>1012</v>
      </c>
      <c r="C17" s="58" t="s">
        <v>146</v>
      </c>
      <c r="D17" s="18">
        <f t="shared" ca="1" si="0"/>
        <v>0</v>
      </c>
      <c r="E17" s="18">
        <f t="shared" ca="1" si="0"/>
        <v>0</v>
      </c>
      <c r="F17" s="18">
        <f t="shared" ca="1" si="0"/>
        <v>0</v>
      </c>
      <c r="G17" s="18">
        <f t="shared" ca="1" si="0"/>
        <v>0</v>
      </c>
      <c r="H17" s="18">
        <f t="shared" ca="1" si="0"/>
        <v>0</v>
      </c>
      <c r="I17" s="18">
        <f t="shared" ca="1" si="0"/>
        <v>0</v>
      </c>
      <c r="J17" s="18">
        <f t="shared" ca="1" si="0"/>
        <v>0</v>
      </c>
      <c r="K17" s="19">
        <f t="shared" ca="1" si="1"/>
        <v>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</row>
    <row r="18" spans="1:160" ht="12.75" customHeight="1">
      <c r="A18" s="57" t="s">
        <v>168</v>
      </c>
      <c r="B18" s="17">
        <v>1013</v>
      </c>
      <c r="C18" s="58" t="s">
        <v>146</v>
      </c>
      <c r="D18" s="18">
        <f t="shared" ca="1" si="0"/>
        <v>0</v>
      </c>
      <c r="E18" s="18">
        <f t="shared" ca="1" si="0"/>
        <v>0</v>
      </c>
      <c r="F18" s="18">
        <f t="shared" ca="1" si="0"/>
        <v>0</v>
      </c>
      <c r="G18" s="18">
        <f t="shared" ca="1" si="0"/>
        <v>0</v>
      </c>
      <c r="H18" s="18">
        <f t="shared" ca="1" si="0"/>
        <v>0</v>
      </c>
      <c r="I18" s="18">
        <f t="shared" ca="1" si="0"/>
        <v>0</v>
      </c>
      <c r="J18" s="18">
        <f t="shared" ca="1" si="0"/>
        <v>0</v>
      </c>
      <c r="K18" s="19">
        <f t="shared" ca="1" si="1"/>
        <v>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</row>
    <row r="19" spans="1:160" ht="12.75" customHeight="1">
      <c r="A19" s="57" t="s">
        <v>170</v>
      </c>
      <c r="B19" s="17">
        <v>1016</v>
      </c>
      <c r="C19" s="58" t="s">
        <v>146</v>
      </c>
      <c r="D19" s="18">
        <f t="shared" ca="1" si="0"/>
        <v>0</v>
      </c>
      <c r="E19" s="18">
        <f t="shared" ca="1" si="0"/>
        <v>0</v>
      </c>
      <c r="F19" s="18">
        <f t="shared" ca="1" si="0"/>
        <v>0</v>
      </c>
      <c r="G19" s="18">
        <f t="shared" ca="1" si="0"/>
        <v>0</v>
      </c>
      <c r="H19" s="18">
        <f t="shared" ca="1" si="0"/>
        <v>0</v>
      </c>
      <c r="I19" s="18">
        <f t="shared" ca="1" si="0"/>
        <v>0</v>
      </c>
      <c r="J19" s="18">
        <f t="shared" ca="1" si="0"/>
        <v>0</v>
      </c>
      <c r="K19" s="19">
        <f t="shared" ca="1" si="1"/>
        <v>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</row>
    <row r="20" spans="1:160" ht="12.75" customHeight="1">
      <c r="A20" s="57" t="s">
        <v>172</v>
      </c>
      <c r="B20" s="17">
        <v>1017</v>
      </c>
      <c r="C20" s="58" t="s">
        <v>146</v>
      </c>
      <c r="D20" s="18">
        <f t="shared" ca="1" si="0"/>
        <v>0</v>
      </c>
      <c r="E20" s="18">
        <f t="shared" ca="1" si="0"/>
        <v>0</v>
      </c>
      <c r="F20" s="18">
        <f t="shared" ca="1" si="0"/>
        <v>0</v>
      </c>
      <c r="G20" s="18">
        <f t="shared" ca="1" si="0"/>
        <v>0</v>
      </c>
      <c r="H20" s="18">
        <f t="shared" ca="1" si="0"/>
        <v>0</v>
      </c>
      <c r="I20" s="18">
        <f t="shared" ca="1" si="0"/>
        <v>0</v>
      </c>
      <c r="J20" s="18">
        <f t="shared" ca="1" si="0"/>
        <v>0</v>
      </c>
      <c r="K20" s="19">
        <f t="shared" ca="1" si="1"/>
        <v>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</row>
    <row r="21" spans="1:160" ht="12.75" customHeight="1">
      <c r="A21" s="57" t="s">
        <v>174</v>
      </c>
      <c r="B21" s="17">
        <v>1018</v>
      </c>
      <c r="C21" s="58" t="s">
        <v>146</v>
      </c>
      <c r="D21" s="18">
        <f t="shared" ca="1" si="0"/>
        <v>0</v>
      </c>
      <c r="E21" s="18">
        <f t="shared" ca="1" si="0"/>
        <v>0</v>
      </c>
      <c r="F21" s="18">
        <f t="shared" ca="1" si="0"/>
        <v>0</v>
      </c>
      <c r="G21" s="18">
        <f t="shared" ca="1" si="0"/>
        <v>0</v>
      </c>
      <c r="H21" s="18">
        <f t="shared" ca="1" si="0"/>
        <v>0</v>
      </c>
      <c r="I21" s="18">
        <f t="shared" ca="1" si="0"/>
        <v>0</v>
      </c>
      <c r="J21" s="18">
        <f t="shared" ca="1" si="0"/>
        <v>0</v>
      </c>
      <c r="K21" s="19">
        <f t="shared" ca="1" si="1"/>
        <v>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</row>
    <row r="22" spans="1:160" ht="12.75" customHeight="1">
      <c r="A22" s="57" t="s">
        <v>176</v>
      </c>
      <c r="B22" s="17">
        <v>1020</v>
      </c>
      <c r="C22" s="58" t="s">
        <v>146</v>
      </c>
      <c r="D22" s="18">
        <f t="shared" ca="1" si="0"/>
        <v>0</v>
      </c>
      <c r="E22" s="18">
        <f t="shared" ca="1" si="0"/>
        <v>0</v>
      </c>
      <c r="F22" s="18">
        <f t="shared" ca="1" si="0"/>
        <v>0</v>
      </c>
      <c r="G22" s="18">
        <f t="shared" ca="1" si="0"/>
        <v>0</v>
      </c>
      <c r="H22" s="18">
        <f t="shared" ca="1" si="0"/>
        <v>0</v>
      </c>
      <c r="I22" s="18">
        <f t="shared" ca="1" si="0"/>
        <v>0</v>
      </c>
      <c r="J22" s="18">
        <f t="shared" ca="1" si="0"/>
        <v>0</v>
      </c>
      <c r="K22" s="19">
        <f t="shared" ca="1" si="1"/>
        <v>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</row>
    <row r="23" spans="1:160" ht="12.75" customHeight="1">
      <c r="A23" s="57" t="s">
        <v>178</v>
      </c>
      <c r="B23" s="17">
        <v>1022</v>
      </c>
      <c r="C23" s="58" t="s">
        <v>146</v>
      </c>
      <c r="D23" s="18">
        <f t="shared" ref="D23:J38" ca="1" si="2">IFERROR(IF($C$2="Yurtiçi",INDIRECT("'"&amp;$B$2&amp;"'!"&amp;ADDRESS(MATCH($B23,INDIRECT("'"&amp;$B$2&amp;"'!$B$1:$B$1095"),0),MATCH(D$5,INDIRECT("'"&amp;$B$2&amp;"'!5:5"),0))),IF($C$2="Yurtdışı",INDIRECT("'"&amp;$B$2&amp;"'!"&amp;ADDRESS(MATCH($B23,INDIRECT("'"&amp;$B$2&amp;"'!$B$1:$B$1095"),0),MATCH(D$5,INDIRECT("'"&amp;$B$2&amp;"'!5:5"),0)+1)),INDIRECT("'"&amp;$B$2&amp;"'!"&amp;ADDRESS(MATCH($B23,INDIRECT("'"&amp;$B$2&amp;"'!$B$1:$B$1095"),0),MATCH(D$5,INDIRECT("'"&amp;$B$2&amp;"'!5:5"),0)))+INDIRECT("'"&amp;$B$2&amp;"'!"&amp;ADDRESS(MATCH($B23,INDIRECT("'"&amp;$B$2&amp;"'!$B$1:$B$1095"),0),MATCH(D$5,INDIRECT("'"&amp;$B$2&amp;"'!5:5"),0)+1)))),0)</f>
        <v>0</v>
      </c>
      <c r="E23" s="18">
        <f t="shared" ca="1" si="2"/>
        <v>0</v>
      </c>
      <c r="F23" s="18">
        <f t="shared" ca="1" si="2"/>
        <v>0</v>
      </c>
      <c r="G23" s="18">
        <f t="shared" ca="1" si="2"/>
        <v>0</v>
      </c>
      <c r="H23" s="18">
        <f t="shared" ca="1" si="2"/>
        <v>0</v>
      </c>
      <c r="I23" s="18">
        <f t="shared" ca="1" si="2"/>
        <v>0</v>
      </c>
      <c r="J23" s="18">
        <f t="shared" ca="1" si="2"/>
        <v>0</v>
      </c>
      <c r="K23" s="19">
        <f t="shared" ca="1" si="1"/>
        <v>0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</row>
    <row r="24" spans="1:160" ht="12.75" customHeight="1">
      <c r="A24" s="57" t="s">
        <v>180</v>
      </c>
      <c r="B24" s="17">
        <v>1025</v>
      </c>
      <c r="C24" s="58" t="s">
        <v>146</v>
      </c>
      <c r="D24" s="18">
        <f t="shared" ca="1" si="2"/>
        <v>0</v>
      </c>
      <c r="E24" s="18">
        <f t="shared" ca="1" si="2"/>
        <v>0</v>
      </c>
      <c r="F24" s="18">
        <f t="shared" ca="1" si="2"/>
        <v>0</v>
      </c>
      <c r="G24" s="18">
        <f t="shared" ca="1" si="2"/>
        <v>0</v>
      </c>
      <c r="H24" s="18">
        <f t="shared" ca="1" si="2"/>
        <v>0</v>
      </c>
      <c r="I24" s="18">
        <f t="shared" ca="1" si="2"/>
        <v>0</v>
      </c>
      <c r="J24" s="18">
        <f t="shared" ca="1" si="2"/>
        <v>0</v>
      </c>
      <c r="K24" s="19">
        <f t="shared" ca="1" si="1"/>
        <v>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</row>
    <row r="25" spans="1:160" ht="12.75" customHeight="1">
      <c r="A25" s="57" t="s">
        <v>182</v>
      </c>
      <c r="B25" s="17">
        <v>1027</v>
      </c>
      <c r="C25" s="58" t="s">
        <v>146</v>
      </c>
      <c r="D25" s="18">
        <f t="shared" ca="1" si="2"/>
        <v>0</v>
      </c>
      <c r="E25" s="18">
        <f t="shared" ca="1" si="2"/>
        <v>0</v>
      </c>
      <c r="F25" s="18">
        <f t="shared" ca="1" si="2"/>
        <v>0</v>
      </c>
      <c r="G25" s="18">
        <f t="shared" ca="1" si="2"/>
        <v>0</v>
      </c>
      <c r="H25" s="18">
        <f t="shared" ca="1" si="2"/>
        <v>0</v>
      </c>
      <c r="I25" s="18">
        <f t="shared" ca="1" si="2"/>
        <v>0</v>
      </c>
      <c r="J25" s="18">
        <f t="shared" ca="1" si="2"/>
        <v>0</v>
      </c>
      <c r="K25" s="19">
        <f t="shared" ca="1" si="1"/>
        <v>0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</row>
    <row r="26" spans="1:160" ht="12.75" customHeight="1">
      <c r="A26" s="57" t="s">
        <v>184</v>
      </c>
      <c r="B26" s="17">
        <v>1028</v>
      </c>
      <c r="C26" s="58" t="s">
        <v>146</v>
      </c>
      <c r="D26" s="18">
        <f t="shared" ca="1" si="2"/>
        <v>0</v>
      </c>
      <c r="E26" s="18">
        <f t="shared" ca="1" si="2"/>
        <v>0</v>
      </c>
      <c r="F26" s="18">
        <f t="shared" ca="1" si="2"/>
        <v>0</v>
      </c>
      <c r="G26" s="18">
        <f t="shared" ca="1" si="2"/>
        <v>0</v>
      </c>
      <c r="H26" s="18">
        <f t="shared" ca="1" si="2"/>
        <v>0</v>
      </c>
      <c r="I26" s="18">
        <f t="shared" ca="1" si="2"/>
        <v>0</v>
      </c>
      <c r="J26" s="18">
        <f t="shared" ca="1" si="2"/>
        <v>0</v>
      </c>
      <c r="K26" s="19">
        <f t="shared" ca="1" si="1"/>
        <v>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</row>
    <row r="27" spans="1:160" ht="12.75" customHeight="1">
      <c r="A27" s="57" t="s">
        <v>186</v>
      </c>
      <c r="B27" s="17">
        <v>1030</v>
      </c>
      <c r="C27" s="58" t="s">
        <v>146</v>
      </c>
      <c r="D27" s="18">
        <f t="shared" ca="1" si="2"/>
        <v>0</v>
      </c>
      <c r="E27" s="18">
        <f t="shared" ca="1" si="2"/>
        <v>0</v>
      </c>
      <c r="F27" s="18">
        <f t="shared" ca="1" si="2"/>
        <v>0</v>
      </c>
      <c r="G27" s="18">
        <f t="shared" ca="1" si="2"/>
        <v>0</v>
      </c>
      <c r="H27" s="18">
        <f t="shared" ca="1" si="2"/>
        <v>0</v>
      </c>
      <c r="I27" s="18">
        <f t="shared" ca="1" si="2"/>
        <v>0</v>
      </c>
      <c r="J27" s="18">
        <f t="shared" ca="1" si="2"/>
        <v>0</v>
      </c>
      <c r="K27" s="19">
        <f t="shared" ca="1" si="1"/>
        <v>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</row>
    <row r="28" spans="1:160" ht="12.75" customHeight="1">
      <c r="A28" s="57" t="s">
        <v>188</v>
      </c>
      <c r="B28" s="17">
        <v>1031</v>
      </c>
      <c r="C28" s="58" t="s">
        <v>146</v>
      </c>
      <c r="D28" s="18">
        <f t="shared" ca="1" si="2"/>
        <v>0</v>
      </c>
      <c r="E28" s="18">
        <f t="shared" ca="1" si="2"/>
        <v>0</v>
      </c>
      <c r="F28" s="18">
        <f t="shared" ca="1" si="2"/>
        <v>0</v>
      </c>
      <c r="G28" s="18">
        <f t="shared" ca="1" si="2"/>
        <v>0</v>
      </c>
      <c r="H28" s="18">
        <f t="shared" ca="1" si="2"/>
        <v>0</v>
      </c>
      <c r="I28" s="18">
        <f t="shared" ca="1" si="2"/>
        <v>0</v>
      </c>
      <c r="J28" s="18">
        <f t="shared" ca="1" si="2"/>
        <v>0</v>
      </c>
      <c r="K28" s="19">
        <f t="shared" ca="1" si="1"/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</row>
    <row r="29" spans="1:160" ht="12.75" customHeight="1">
      <c r="A29" s="57" t="s">
        <v>190</v>
      </c>
      <c r="B29" s="17">
        <v>1032</v>
      </c>
      <c r="C29" s="58" t="s">
        <v>146</v>
      </c>
      <c r="D29" s="18">
        <f t="shared" ca="1" si="2"/>
        <v>0</v>
      </c>
      <c r="E29" s="18">
        <f t="shared" ca="1" si="2"/>
        <v>0</v>
      </c>
      <c r="F29" s="18">
        <f t="shared" ca="1" si="2"/>
        <v>0</v>
      </c>
      <c r="G29" s="18">
        <f t="shared" ca="1" si="2"/>
        <v>0</v>
      </c>
      <c r="H29" s="18">
        <f t="shared" ca="1" si="2"/>
        <v>0</v>
      </c>
      <c r="I29" s="18">
        <f t="shared" ca="1" si="2"/>
        <v>0</v>
      </c>
      <c r="J29" s="18">
        <f t="shared" ca="1" si="2"/>
        <v>0</v>
      </c>
      <c r="K29" s="19">
        <f t="shared" ca="1" si="1"/>
        <v>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</row>
    <row r="30" spans="1:160" ht="12.75" customHeight="1">
      <c r="A30" s="57" t="s">
        <v>192</v>
      </c>
      <c r="B30" s="17">
        <v>1034</v>
      </c>
      <c r="C30" s="58" t="s">
        <v>146</v>
      </c>
      <c r="D30" s="18">
        <f t="shared" ca="1" si="2"/>
        <v>0</v>
      </c>
      <c r="E30" s="18">
        <f t="shared" ca="1" si="2"/>
        <v>0</v>
      </c>
      <c r="F30" s="18">
        <f t="shared" ca="1" si="2"/>
        <v>0</v>
      </c>
      <c r="G30" s="18">
        <f t="shared" ca="1" si="2"/>
        <v>0</v>
      </c>
      <c r="H30" s="18">
        <f t="shared" ca="1" si="2"/>
        <v>0</v>
      </c>
      <c r="I30" s="18">
        <f t="shared" ca="1" si="2"/>
        <v>0</v>
      </c>
      <c r="J30" s="18">
        <f t="shared" ca="1" si="2"/>
        <v>0</v>
      </c>
      <c r="K30" s="19">
        <f t="shared" ca="1" si="1"/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</row>
    <row r="31" spans="1:160" ht="12.75" customHeight="1">
      <c r="A31" s="57" t="s">
        <v>194</v>
      </c>
      <c r="B31" s="17">
        <v>1035</v>
      </c>
      <c r="C31" s="58" t="s">
        <v>146</v>
      </c>
      <c r="D31" s="18">
        <f t="shared" ca="1" si="2"/>
        <v>0</v>
      </c>
      <c r="E31" s="18">
        <f t="shared" ca="1" si="2"/>
        <v>0</v>
      </c>
      <c r="F31" s="18">
        <f t="shared" ca="1" si="2"/>
        <v>0</v>
      </c>
      <c r="G31" s="18">
        <f t="shared" ca="1" si="2"/>
        <v>0</v>
      </c>
      <c r="H31" s="18">
        <f t="shared" ca="1" si="2"/>
        <v>0</v>
      </c>
      <c r="I31" s="18">
        <f t="shared" ca="1" si="2"/>
        <v>0</v>
      </c>
      <c r="J31" s="18">
        <f t="shared" ca="1" si="2"/>
        <v>0</v>
      </c>
      <c r="K31" s="19">
        <f t="shared" ca="1" si="1"/>
        <v>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</row>
    <row r="32" spans="1:160" ht="12.75" customHeight="1">
      <c r="A32" s="57" t="s">
        <v>196</v>
      </c>
      <c r="B32" s="17">
        <v>1036</v>
      </c>
      <c r="C32" s="58" t="s">
        <v>146</v>
      </c>
      <c r="D32" s="18">
        <f t="shared" ca="1" si="2"/>
        <v>0</v>
      </c>
      <c r="E32" s="18">
        <f t="shared" ca="1" si="2"/>
        <v>0</v>
      </c>
      <c r="F32" s="18">
        <f t="shared" ca="1" si="2"/>
        <v>0</v>
      </c>
      <c r="G32" s="18">
        <f t="shared" ca="1" si="2"/>
        <v>0</v>
      </c>
      <c r="H32" s="18">
        <f t="shared" ca="1" si="2"/>
        <v>0</v>
      </c>
      <c r="I32" s="18">
        <f t="shared" ca="1" si="2"/>
        <v>0</v>
      </c>
      <c r="J32" s="18">
        <f t="shared" ca="1" si="2"/>
        <v>0</v>
      </c>
      <c r="K32" s="19">
        <f t="shared" ca="1" si="1"/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</row>
    <row r="33" spans="1:160" ht="12.75" customHeight="1">
      <c r="A33" s="57" t="s">
        <v>198</v>
      </c>
      <c r="B33" s="17">
        <v>1037</v>
      </c>
      <c r="C33" s="58" t="s">
        <v>146</v>
      </c>
      <c r="D33" s="18">
        <f t="shared" ca="1" si="2"/>
        <v>0</v>
      </c>
      <c r="E33" s="18">
        <f t="shared" ca="1" si="2"/>
        <v>0</v>
      </c>
      <c r="F33" s="18">
        <f t="shared" ca="1" si="2"/>
        <v>0</v>
      </c>
      <c r="G33" s="18">
        <f t="shared" ca="1" si="2"/>
        <v>0</v>
      </c>
      <c r="H33" s="18">
        <f t="shared" ca="1" si="2"/>
        <v>0</v>
      </c>
      <c r="I33" s="18">
        <f t="shared" ca="1" si="2"/>
        <v>0</v>
      </c>
      <c r="J33" s="18">
        <f t="shared" ca="1" si="2"/>
        <v>0</v>
      </c>
      <c r="K33" s="19">
        <f t="shared" ca="1" si="1"/>
        <v>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</row>
    <row r="34" spans="1:160" ht="12.75" customHeight="1">
      <c r="A34" s="57" t="s">
        <v>200</v>
      </c>
      <c r="B34" s="17">
        <v>1038</v>
      </c>
      <c r="C34" s="58" t="s">
        <v>146</v>
      </c>
      <c r="D34" s="18">
        <f t="shared" ca="1" si="2"/>
        <v>0</v>
      </c>
      <c r="E34" s="18">
        <f t="shared" ca="1" si="2"/>
        <v>0</v>
      </c>
      <c r="F34" s="18">
        <f t="shared" ca="1" si="2"/>
        <v>0</v>
      </c>
      <c r="G34" s="18">
        <f t="shared" ca="1" si="2"/>
        <v>0</v>
      </c>
      <c r="H34" s="18">
        <f t="shared" ca="1" si="2"/>
        <v>0</v>
      </c>
      <c r="I34" s="18">
        <f t="shared" ca="1" si="2"/>
        <v>0</v>
      </c>
      <c r="J34" s="18">
        <f t="shared" ca="1" si="2"/>
        <v>0</v>
      </c>
      <c r="K34" s="19">
        <f t="shared" ca="1" si="1"/>
        <v>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</row>
    <row r="35" spans="1:160" ht="12.75" customHeight="1">
      <c r="A35" s="57" t="s">
        <v>202</v>
      </c>
      <c r="B35" s="17">
        <v>1039</v>
      </c>
      <c r="C35" s="58" t="s">
        <v>146</v>
      </c>
      <c r="D35" s="18">
        <f t="shared" ca="1" si="2"/>
        <v>0</v>
      </c>
      <c r="E35" s="18">
        <f t="shared" ca="1" si="2"/>
        <v>0</v>
      </c>
      <c r="F35" s="18">
        <f t="shared" ca="1" si="2"/>
        <v>0</v>
      </c>
      <c r="G35" s="18">
        <f t="shared" ca="1" si="2"/>
        <v>0</v>
      </c>
      <c r="H35" s="18">
        <f t="shared" ca="1" si="2"/>
        <v>0</v>
      </c>
      <c r="I35" s="18">
        <f t="shared" ca="1" si="2"/>
        <v>0</v>
      </c>
      <c r="J35" s="18">
        <f t="shared" ca="1" si="2"/>
        <v>0</v>
      </c>
      <c r="K35" s="19">
        <f t="shared" ca="1" si="1"/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</row>
    <row r="36" spans="1:160" ht="12.75" customHeight="1">
      <c r="A36" s="57" t="s">
        <v>204</v>
      </c>
      <c r="B36" s="17">
        <v>1040</v>
      </c>
      <c r="C36" s="58" t="s">
        <v>146</v>
      </c>
      <c r="D36" s="18">
        <f t="shared" ca="1" si="2"/>
        <v>0</v>
      </c>
      <c r="E36" s="18">
        <f t="shared" ca="1" si="2"/>
        <v>0</v>
      </c>
      <c r="F36" s="18">
        <f t="shared" ca="1" si="2"/>
        <v>0</v>
      </c>
      <c r="G36" s="18">
        <f t="shared" ca="1" si="2"/>
        <v>0</v>
      </c>
      <c r="H36" s="18">
        <f t="shared" ca="1" si="2"/>
        <v>0</v>
      </c>
      <c r="I36" s="18">
        <f t="shared" ca="1" si="2"/>
        <v>0</v>
      </c>
      <c r="J36" s="18">
        <f t="shared" ca="1" si="2"/>
        <v>0</v>
      </c>
      <c r="K36" s="19">
        <f t="shared" ca="1" si="1"/>
        <v>0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</row>
    <row r="37" spans="1:160" ht="12.75" customHeight="1">
      <c r="A37" s="57" t="s">
        <v>206</v>
      </c>
      <c r="B37" s="17">
        <v>1043</v>
      </c>
      <c r="C37" s="58" t="s">
        <v>146</v>
      </c>
      <c r="D37" s="18">
        <f t="shared" ca="1" si="2"/>
        <v>0</v>
      </c>
      <c r="E37" s="18">
        <f t="shared" ca="1" si="2"/>
        <v>0</v>
      </c>
      <c r="F37" s="18">
        <f t="shared" ca="1" si="2"/>
        <v>0</v>
      </c>
      <c r="G37" s="18">
        <f t="shared" ca="1" si="2"/>
        <v>0</v>
      </c>
      <c r="H37" s="18">
        <f t="shared" ca="1" si="2"/>
        <v>0</v>
      </c>
      <c r="I37" s="18">
        <f t="shared" ca="1" si="2"/>
        <v>0</v>
      </c>
      <c r="J37" s="18">
        <f t="shared" ca="1" si="2"/>
        <v>0</v>
      </c>
      <c r="K37" s="19">
        <f t="shared" ca="1" si="1"/>
        <v>0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</row>
    <row r="38" spans="1:160" ht="12.75" customHeight="1">
      <c r="A38" s="57" t="s">
        <v>208</v>
      </c>
      <c r="B38" s="17">
        <v>1044</v>
      </c>
      <c r="C38" s="58" t="s">
        <v>146</v>
      </c>
      <c r="D38" s="18">
        <f t="shared" ca="1" si="2"/>
        <v>0</v>
      </c>
      <c r="E38" s="18">
        <f t="shared" ca="1" si="2"/>
        <v>0</v>
      </c>
      <c r="F38" s="18">
        <f t="shared" ca="1" si="2"/>
        <v>0</v>
      </c>
      <c r="G38" s="18">
        <f t="shared" ca="1" si="2"/>
        <v>0</v>
      </c>
      <c r="H38" s="18">
        <f t="shared" ca="1" si="2"/>
        <v>0</v>
      </c>
      <c r="I38" s="18">
        <f t="shared" ca="1" si="2"/>
        <v>0</v>
      </c>
      <c r="J38" s="18">
        <f t="shared" ca="1" si="2"/>
        <v>0</v>
      </c>
      <c r="K38" s="19">
        <f t="shared" ca="1" si="1"/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</row>
    <row r="39" spans="1:160" ht="12.75" customHeight="1">
      <c r="A39" s="57" t="s">
        <v>210</v>
      </c>
      <c r="B39" s="17">
        <v>1045</v>
      </c>
      <c r="C39" s="58" t="s">
        <v>146</v>
      </c>
      <c r="D39" s="18">
        <f t="shared" ref="D39:J54" ca="1" si="3">IFERROR(IF($C$2="Yurtiçi",INDIRECT("'"&amp;$B$2&amp;"'!"&amp;ADDRESS(MATCH($B39,INDIRECT("'"&amp;$B$2&amp;"'!$B$1:$B$1095"),0),MATCH(D$5,INDIRECT("'"&amp;$B$2&amp;"'!5:5"),0))),IF($C$2="Yurtdışı",INDIRECT("'"&amp;$B$2&amp;"'!"&amp;ADDRESS(MATCH($B39,INDIRECT("'"&amp;$B$2&amp;"'!$B$1:$B$1095"),0),MATCH(D$5,INDIRECT("'"&amp;$B$2&amp;"'!5:5"),0)+1)),INDIRECT("'"&amp;$B$2&amp;"'!"&amp;ADDRESS(MATCH($B39,INDIRECT("'"&amp;$B$2&amp;"'!$B$1:$B$1095"),0),MATCH(D$5,INDIRECT("'"&amp;$B$2&amp;"'!5:5"),0)))+INDIRECT("'"&amp;$B$2&amp;"'!"&amp;ADDRESS(MATCH($B39,INDIRECT("'"&amp;$B$2&amp;"'!$B$1:$B$1095"),0),MATCH(D$5,INDIRECT("'"&amp;$B$2&amp;"'!5:5"),0)+1)))),0)</f>
        <v>0</v>
      </c>
      <c r="E39" s="18">
        <f t="shared" ca="1" si="3"/>
        <v>0</v>
      </c>
      <c r="F39" s="18">
        <f t="shared" ca="1" si="3"/>
        <v>0</v>
      </c>
      <c r="G39" s="18">
        <f t="shared" ca="1" si="3"/>
        <v>0</v>
      </c>
      <c r="H39" s="18">
        <f t="shared" ca="1" si="3"/>
        <v>0</v>
      </c>
      <c r="I39" s="18">
        <f t="shared" ca="1" si="3"/>
        <v>0</v>
      </c>
      <c r="J39" s="18">
        <f t="shared" ca="1" si="3"/>
        <v>0</v>
      </c>
      <c r="K39" s="19">
        <f t="shared" ca="1" si="1"/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</row>
    <row r="40" spans="1:160" ht="12.75" customHeight="1">
      <c r="A40" s="57" t="s">
        <v>212</v>
      </c>
      <c r="B40" s="17">
        <v>1046</v>
      </c>
      <c r="C40" s="58" t="s">
        <v>146</v>
      </c>
      <c r="D40" s="18">
        <f t="shared" ca="1" si="3"/>
        <v>0</v>
      </c>
      <c r="E40" s="18">
        <f t="shared" ca="1" si="3"/>
        <v>0</v>
      </c>
      <c r="F40" s="18">
        <f t="shared" ca="1" si="3"/>
        <v>0</v>
      </c>
      <c r="G40" s="18">
        <f t="shared" ca="1" si="3"/>
        <v>0</v>
      </c>
      <c r="H40" s="18">
        <f t="shared" ca="1" si="3"/>
        <v>0</v>
      </c>
      <c r="I40" s="18">
        <f t="shared" ca="1" si="3"/>
        <v>0</v>
      </c>
      <c r="J40" s="18">
        <f t="shared" ca="1" si="3"/>
        <v>0</v>
      </c>
      <c r="K40" s="19">
        <f t="shared" ca="1" si="1"/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</row>
    <row r="41" spans="1:160" ht="12.75" customHeight="1">
      <c r="A41" s="57" t="s">
        <v>214</v>
      </c>
      <c r="B41" s="17">
        <v>1047</v>
      </c>
      <c r="C41" s="58" t="s">
        <v>146</v>
      </c>
      <c r="D41" s="18">
        <f t="shared" ca="1" si="3"/>
        <v>0</v>
      </c>
      <c r="E41" s="18">
        <f t="shared" ca="1" si="3"/>
        <v>0</v>
      </c>
      <c r="F41" s="18">
        <f t="shared" ca="1" si="3"/>
        <v>0</v>
      </c>
      <c r="G41" s="18">
        <f t="shared" ca="1" si="3"/>
        <v>0</v>
      </c>
      <c r="H41" s="18">
        <f t="shared" ca="1" si="3"/>
        <v>0</v>
      </c>
      <c r="I41" s="18">
        <f t="shared" ca="1" si="3"/>
        <v>0</v>
      </c>
      <c r="J41" s="18">
        <f t="shared" ca="1" si="3"/>
        <v>0</v>
      </c>
      <c r="K41" s="19">
        <f t="shared" ca="1" si="1"/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</row>
    <row r="42" spans="1:160" ht="12.75" customHeight="1">
      <c r="A42" s="57" t="s">
        <v>216</v>
      </c>
      <c r="B42" s="17">
        <v>1048</v>
      </c>
      <c r="C42" s="58" t="s">
        <v>146</v>
      </c>
      <c r="D42" s="18">
        <f t="shared" ca="1" si="3"/>
        <v>0</v>
      </c>
      <c r="E42" s="18">
        <f t="shared" ca="1" si="3"/>
        <v>0</v>
      </c>
      <c r="F42" s="18">
        <f t="shared" ca="1" si="3"/>
        <v>0</v>
      </c>
      <c r="G42" s="18">
        <f t="shared" ca="1" si="3"/>
        <v>0</v>
      </c>
      <c r="H42" s="18">
        <f t="shared" ca="1" si="3"/>
        <v>0</v>
      </c>
      <c r="I42" s="18">
        <f t="shared" ca="1" si="3"/>
        <v>0</v>
      </c>
      <c r="J42" s="18">
        <f t="shared" ca="1" si="3"/>
        <v>0</v>
      </c>
      <c r="K42" s="19">
        <f t="shared" ca="1" si="1"/>
        <v>0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</row>
    <row r="43" spans="1:160" ht="12.75" customHeight="1">
      <c r="A43" s="57" t="s">
        <v>218</v>
      </c>
      <c r="B43" s="17">
        <v>1049</v>
      </c>
      <c r="C43" s="58" t="s">
        <v>146</v>
      </c>
      <c r="D43" s="18">
        <f t="shared" ca="1" si="3"/>
        <v>0</v>
      </c>
      <c r="E43" s="18">
        <f t="shared" ca="1" si="3"/>
        <v>0</v>
      </c>
      <c r="F43" s="18">
        <f t="shared" ca="1" si="3"/>
        <v>0</v>
      </c>
      <c r="G43" s="18">
        <f t="shared" ca="1" si="3"/>
        <v>0</v>
      </c>
      <c r="H43" s="18">
        <f t="shared" ca="1" si="3"/>
        <v>0</v>
      </c>
      <c r="I43" s="18">
        <f t="shared" ca="1" si="3"/>
        <v>0</v>
      </c>
      <c r="J43" s="18">
        <f t="shared" ca="1" si="3"/>
        <v>0</v>
      </c>
      <c r="K43" s="19">
        <f t="shared" ca="1" si="1"/>
        <v>0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</row>
    <row r="44" spans="1:160" ht="12.75" customHeight="1">
      <c r="A44" s="57" t="s">
        <v>220</v>
      </c>
      <c r="B44" s="17">
        <v>1050</v>
      </c>
      <c r="C44" s="58" t="s">
        <v>146</v>
      </c>
      <c r="D44" s="18">
        <f t="shared" ca="1" si="3"/>
        <v>0</v>
      </c>
      <c r="E44" s="18">
        <f t="shared" ca="1" si="3"/>
        <v>0</v>
      </c>
      <c r="F44" s="18">
        <f t="shared" ca="1" si="3"/>
        <v>0</v>
      </c>
      <c r="G44" s="18">
        <f t="shared" ca="1" si="3"/>
        <v>0</v>
      </c>
      <c r="H44" s="18">
        <f t="shared" ca="1" si="3"/>
        <v>0</v>
      </c>
      <c r="I44" s="18">
        <f t="shared" ca="1" si="3"/>
        <v>0</v>
      </c>
      <c r="J44" s="18">
        <f t="shared" ca="1" si="3"/>
        <v>0</v>
      </c>
      <c r="K44" s="19">
        <f t="shared" ca="1" si="1"/>
        <v>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</row>
    <row r="45" spans="1:160" ht="12.75" customHeight="1">
      <c r="A45" s="57" t="s">
        <v>222</v>
      </c>
      <c r="B45" s="17">
        <v>1051</v>
      </c>
      <c r="C45" s="58" t="s">
        <v>146</v>
      </c>
      <c r="D45" s="18">
        <f t="shared" ca="1" si="3"/>
        <v>0</v>
      </c>
      <c r="E45" s="18">
        <f t="shared" ca="1" si="3"/>
        <v>0</v>
      </c>
      <c r="F45" s="18">
        <f t="shared" ca="1" si="3"/>
        <v>0</v>
      </c>
      <c r="G45" s="18">
        <f t="shared" ca="1" si="3"/>
        <v>0</v>
      </c>
      <c r="H45" s="18">
        <f t="shared" ca="1" si="3"/>
        <v>0</v>
      </c>
      <c r="I45" s="18">
        <f t="shared" ca="1" si="3"/>
        <v>0</v>
      </c>
      <c r="J45" s="18">
        <f t="shared" ca="1" si="3"/>
        <v>0</v>
      </c>
      <c r="K45" s="19">
        <f t="shared" ca="1" si="1"/>
        <v>0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</row>
    <row r="46" spans="1:160" ht="12.75" customHeight="1">
      <c r="A46" s="57" t="s">
        <v>224</v>
      </c>
      <c r="B46" s="17">
        <v>1052</v>
      </c>
      <c r="C46" s="58" t="s">
        <v>146</v>
      </c>
      <c r="D46" s="18">
        <f t="shared" ca="1" si="3"/>
        <v>0</v>
      </c>
      <c r="E46" s="18">
        <f t="shared" ca="1" si="3"/>
        <v>0</v>
      </c>
      <c r="F46" s="18">
        <f t="shared" ca="1" si="3"/>
        <v>0</v>
      </c>
      <c r="G46" s="18">
        <f t="shared" ca="1" si="3"/>
        <v>0</v>
      </c>
      <c r="H46" s="18">
        <f t="shared" ca="1" si="3"/>
        <v>0</v>
      </c>
      <c r="I46" s="18">
        <f t="shared" ca="1" si="3"/>
        <v>0</v>
      </c>
      <c r="J46" s="18">
        <f t="shared" ca="1" si="3"/>
        <v>0</v>
      </c>
      <c r="K46" s="19">
        <f t="shared" ca="1" si="1"/>
        <v>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</row>
    <row r="47" spans="1:160" ht="12.75" customHeight="1">
      <c r="A47" s="57" t="s">
        <v>226</v>
      </c>
      <c r="B47" s="17">
        <v>1053</v>
      </c>
      <c r="C47" s="58" t="s">
        <v>146</v>
      </c>
      <c r="D47" s="18">
        <f t="shared" ca="1" si="3"/>
        <v>0</v>
      </c>
      <c r="E47" s="18">
        <f t="shared" ca="1" si="3"/>
        <v>0</v>
      </c>
      <c r="F47" s="18">
        <f t="shared" ca="1" si="3"/>
        <v>0</v>
      </c>
      <c r="G47" s="18">
        <f t="shared" ca="1" si="3"/>
        <v>0</v>
      </c>
      <c r="H47" s="18">
        <f t="shared" ca="1" si="3"/>
        <v>0</v>
      </c>
      <c r="I47" s="18">
        <f t="shared" ca="1" si="3"/>
        <v>0</v>
      </c>
      <c r="J47" s="18">
        <f t="shared" ca="1" si="3"/>
        <v>0</v>
      </c>
      <c r="K47" s="19">
        <f t="shared" ca="1" si="1"/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X47" s="35"/>
      <c r="EY47" s="35"/>
      <c r="EZ47" s="35"/>
      <c r="FA47" s="35"/>
      <c r="FB47" s="35"/>
      <c r="FC47" s="35"/>
      <c r="FD47" s="35"/>
    </row>
    <row r="48" spans="1:160" ht="12.75" customHeight="1">
      <c r="A48" s="57" t="s">
        <v>228</v>
      </c>
      <c r="B48" s="17">
        <v>1054</v>
      </c>
      <c r="C48" s="58" t="s">
        <v>146</v>
      </c>
      <c r="D48" s="18">
        <f t="shared" ca="1" si="3"/>
        <v>0</v>
      </c>
      <c r="E48" s="18">
        <f t="shared" ca="1" si="3"/>
        <v>0</v>
      </c>
      <c r="F48" s="18">
        <f t="shared" ca="1" si="3"/>
        <v>0</v>
      </c>
      <c r="G48" s="18">
        <f t="shared" ca="1" si="3"/>
        <v>0</v>
      </c>
      <c r="H48" s="18">
        <f t="shared" ca="1" si="3"/>
        <v>0</v>
      </c>
      <c r="I48" s="18">
        <f t="shared" ca="1" si="3"/>
        <v>0</v>
      </c>
      <c r="J48" s="18">
        <f t="shared" ca="1" si="3"/>
        <v>0</v>
      </c>
      <c r="K48" s="19">
        <f t="shared" ca="1" si="1"/>
        <v>0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X48" s="35"/>
      <c r="EY48" s="35"/>
      <c r="EZ48" s="35"/>
      <c r="FA48" s="35"/>
      <c r="FB48" s="35"/>
      <c r="FC48" s="35"/>
      <c r="FD48" s="35"/>
    </row>
    <row r="49" spans="1:160" ht="12.75" customHeight="1">
      <c r="A49" s="57" t="s">
        <v>230</v>
      </c>
      <c r="B49" s="17">
        <v>1055</v>
      </c>
      <c r="C49" s="58" t="s">
        <v>146</v>
      </c>
      <c r="D49" s="18">
        <f t="shared" ca="1" si="3"/>
        <v>0</v>
      </c>
      <c r="E49" s="18">
        <f t="shared" ca="1" si="3"/>
        <v>0</v>
      </c>
      <c r="F49" s="18">
        <f t="shared" ca="1" si="3"/>
        <v>0</v>
      </c>
      <c r="G49" s="18">
        <f t="shared" ca="1" si="3"/>
        <v>0</v>
      </c>
      <c r="H49" s="18">
        <f t="shared" ca="1" si="3"/>
        <v>0</v>
      </c>
      <c r="I49" s="18">
        <f t="shared" ca="1" si="3"/>
        <v>0</v>
      </c>
      <c r="J49" s="18">
        <f t="shared" ca="1" si="3"/>
        <v>0</v>
      </c>
      <c r="K49" s="19">
        <f t="shared" ca="1" si="1"/>
        <v>0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X49" s="35"/>
      <c r="EY49" s="35"/>
      <c r="EZ49" s="35"/>
      <c r="FA49" s="35"/>
      <c r="FB49" s="35"/>
      <c r="FC49" s="35"/>
      <c r="FD49" s="35"/>
    </row>
    <row r="50" spans="1:160" ht="12.75" customHeight="1">
      <c r="A50" s="57" t="s">
        <v>232</v>
      </c>
      <c r="B50" s="17">
        <v>1056</v>
      </c>
      <c r="C50" s="58" t="s">
        <v>146</v>
      </c>
      <c r="D50" s="18">
        <f t="shared" ca="1" si="3"/>
        <v>0</v>
      </c>
      <c r="E50" s="18">
        <f t="shared" ca="1" si="3"/>
        <v>0</v>
      </c>
      <c r="F50" s="18">
        <f t="shared" ca="1" si="3"/>
        <v>0</v>
      </c>
      <c r="G50" s="18">
        <f t="shared" ca="1" si="3"/>
        <v>0</v>
      </c>
      <c r="H50" s="18">
        <f t="shared" ca="1" si="3"/>
        <v>0</v>
      </c>
      <c r="I50" s="18">
        <f t="shared" ca="1" si="3"/>
        <v>0</v>
      </c>
      <c r="J50" s="18">
        <f t="shared" ca="1" si="3"/>
        <v>0</v>
      </c>
      <c r="K50" s="19">
        <f t="shared" ca="1" si="1"/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</row>
    <row r="51" spans="1:160" ht="12.75" customHeight="1">
      <c r="A51" s="57" t="s">
        <v>234</v>
      </c>
      <c r="B51" s="17">
        <v>1057</v>
      </c>
      <c r="C51" s="58" t="s">
        <v>146</v>
      </c>
      <c r="D51" s="18">
        <f t="shared" ca="1" si="3"/>
        <v>0</v>
      </c>
      <c r="E51" s="18">
        <f t="shared" ca="1" si="3"/>
        <v>0</v>
      </c>
      <c r="F51" s="18">
        <f t="shared" ca="1" si="3"/>
        <v>0</v>
      </c>
      <c r="G51" s="18">
        <f t="shared" ca="1" si="3"/>
        <v>0</v>
      </c>
      <c r="H51" s="18">
        <f t="shared" ca="1" si="3"/>
        <v>0</v>
      </c>
      <c r="I51" s="18">
        <f t="shared" ca="1" si="3"/>
        <v>0</v>
      </c>
      <c r="J51" s="18">
        <f t="shared" ca="1" si="3"/>
        <v>0</v>
      </c>
      <c r="K51" s="19">
        <f t="shared" ca="1" si="1"/>
        <v>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</row>
    <row r="52" spans="1:160" ht="12.75" customHeight="1">
      <c r="A52" s="57" t="s">
        <v>236</v>
      </c>
      <c r="B52" s="17">
        <v>1058</v>
      </c>
      <c r="C52" s="58" t="s">
        <v>146</v>
      </c>
      <c r="D52" s="18">
        <f t="shared" ca="1" si="3"/>
        <v>0</v>
      </c>
      <c r="E52" s="18">
        <f t="shared" ca="1" si="3"/>
        <v>0</v>
      </c>
      <c r="F52" s="18">
        <f t="shared" ca="1" si="3"/>
        <v>0</v>
      </c>
      <c r="G52" s="18">
        <f t="shared" ca="1" si="3"/>
        <v>0</v>
      </c>
      <c r="H52" s="18">
        <f t="shared" ca="1" si="3"/>
        <v>0</v>
      </c>
      <c r="I52" s="18">
        <f t="shared" ca="1" si="3"/>
        <v>0</v>
      </c>
      <c r="J52" s="18">
        <f t="shared" ca="1" si="3"/>
        <v>0</v>
      </c>
      <c r="K52" s="19">
        <f t="shared" ref="K52" ca="1" si="4">+SUM(D52:J52)</f>
        <v>0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</row>
    <row r="53" spans="1:160" ht="12.75" customHeight="1">
      <c r="A53" s="57" t="s">
        <v>238</v>
      </c>
      <c r="B53" s="17">
        <v>1059</v>
      </c>
      <c r="C53" s="58" t="s">
        <v>146</v>
      </c>
      <c r="D53" s="18">
        <f t="shared" ca="1" si="3"/>
        <v>0</v>
      </c>
      <c r="E53" s="18">
        <f t="shared" ca="1" si="3"/>
        <v>0</v>
      </c>
      <c r="F53" s="18">
        <f t="shared" ca="1" si="3"/>
        <v>0</v>
      </c>
      <c r="G53" s="18">
        <f t="shared" ca="1" si="3"/>
        <v>0</v>
      </c>
      <c r="H53" s="18">
        <f t="shared" ca="1" si="3"/>
        <v>0</v>
      </c>
      <c r="I53" s="18">
        <f t="shared" ca="1" si="3"/>
        <v>0</v>
      </c>
      <c r="J53" s="18">
        <f t="shared" ca="1" si="3"/>
        <v>0</v>
      </c>
      <c r="K53" s="19">
        <f t="shared" ref="K53:K55" ca="1" si="5">+SUM(D53:J53)</f>
        <v>0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</row>
    <row r="54" spans="1:160" ht="12.75" customHeight="1">
      <c r="A54" s="57" t="s">
        <v>240</v>
      </c>
      <c r="B54" s="17">
        <v>1060</v>
      </c>
      <c r="C54" s="58" t="s">
        <v>146</v>
      </c>
      <c r="D54" s="18">
        <f t="shared" ca="1" si="3"/>
        <v>0</v>
      </c>
      <c r="E54" s="18">
        <f t="shared" ca="1" si="3"/>
        <v>0</v>
      </c>
      <c r="F54" s="18">
        <f t="shared" ca="1" si="3"/>
        <v>0</v>
      </c>
      <c r="G54" s="18">
        <f t="shared" ca="1" si="3"/>
        <v>0</v>
      </c>
      <c r="H54" s="18">
        <f t="shared" ca="1" si="3"/>
        <v>0</v>
      </c>
      <c r="I54" s="18">
        <f t="shared" ca="1" si="3"/>
        <v>0</v>
      </c>
      <c r="J54" s="18">
        <f t="shared" ca="1" si="3"/>
        <v>0</v>
      </c>
      <c r="K54" s="19">
        <f t="shared" ca="1" si="5"/>
        <v>0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</row>
    <row r="55" spans="1:160" ht="12.75" customHeight="1">
      <c r="A55" s="57" t="s">
        <v>242</v>
      </c>
      <c r="B55" s="17">
        <v>1061</v>
      </c>
      <c r="C55" s="58" t="s">
        <v>146</v>
      </c>
      <c r="D55" s="18">
        <f t="shared" ref="D55:J70" ca="1" si="6">IFERROR(IF($C$2="Yurtiçi",INDIRECT("'"&amp;$B$2&amp;"'!"&amp;ADDRESS(MATCH($B55,INDIRECT("'"&amp;$B$2&amp;"'!$B$1:$B$1095"),0),MATCH(D$5,INDIRECT("'"&amp;$B$2&amp;"'!5:5"),0))),IF($C$2="Yurtdışı",INDIRECT("'"&amp;$B$2&amp;"'!"&amp;ADDRESS(MATCH($B55,INDIRECT("'"&amp;$B$2&amp;"'!$B$1:$B$1095"),0),MATCH(D$5,INDIRECT("'"&amp;$B$2&amp;"'!5:5"),0)+1)),INDIRECT("'"&amp;$B$2&amp;"'!"&amp;ADDRESS(MATCH($B55,INDIRECT("'"&amp;$B$2&amp;"'!$B$1:$B$1095"),0),MATCH(D$5,INDIRECT("'"&amp;$B$2&amp;"'!5:5"),0)))+INDIRECT("'"&amp;$B$2&amp;"'!"&amp;ADDRESS(MATCH($B55,INDIRECT("'"&amp;$B$2&amp;"'!$B$1:$B$1095"),0),MATCH(D$5,INDIRECT("'"&amp;$B$2&amp;"'!5:5"),0)+1)))),0)</f>
        <v>0</v>
      </c>
      <c r="E55" s="18">
        <f t="shared" ca="1" si="6"/>
        <v>0</v>
      </c>
      <c r="F55" s="18">
        <f t="shared" ca="1" si="6"/>
        <v>0</v>
      </c>
      <c r="G55" s="18">
        <f t="shared" ca="1" si="6"/>
        <v>0</v>
      </c>
      <c r="H55" s="18">
        <f t="shared" ca="1" si="6"/>
        <v>0</v>
      </c>
      <c r="I55" s="18">
        <f t="shared" ca="1" si="6"/>
        <v>0</v>
      </c>
      <c r="J55" s="18">
        <f t="shared" ca="1" si="6"/>
        <v>0</v>
      </c>
      <c r="K55" s="19">
        <f t="shared" ca="1" si="5"/>
        <v>0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</row>
    <row r="56" spans="1:160" ht="12.75" customHeight="1">
      <c r="A56" s="57" t="s">
        <v>244</v>
      </c>
      <c r="B56" s="17">
        <v>2001</v>
      </c>
      <c r="C56" s="58" t="s">
        <v>146</v>
      </c>
      <c r="D56" s="18">
        <f t="shared" ca="1" si="6"/>
        <v>0</v>
      </c>
      <c r="E56" s="18">
        <f t="shared" ca="1" si="6"/>
        <v>0</v>
      </c>
      <c r="F56" s="18">
        <f t="shared" ca="1" si="6"/>
        <v>0</v>
      </c>
      <c r="G56" s="18">
        <f t="shared" ca="1" si="6"/>
        <v>0</v>
      </c>
      <c r="H56" s="18">
        <f t="shared" ca="1" si="6"/>
        <v>0</v>
      </c>
      <c r="I56" s="18">
        <f t="shared" ca="1" si="6"/>
        <v>0</v>
      </c>
      <c r="J56" s="18">
        <f t="shared" ca="1" si="6"/>
        <v>0</v>
      </c>
      <c r="K56" s="19">
        <f t="shared" ca="1" si="1"/>
        <v>0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</row>
    <row r="57" spans="1:160" ht="12.75" customHeight="1">
      <c r="A57" s="57" t="s">
        <v>246</v>
      </c>
      <c r="B57" s="17">
        <v>2002</v>
      </c>
      <c r="C57" s="58" t="s">
        <v>247</v>
      </c>
      <c r="D57" s="18">
        <f t="shared" ca="1" si="6"/>
        <v>0</v>
      </c>
      <c r="E57" s="18">
        <f t="shared" ca="1" si="6"/>
        <v>393858766.87612891</v>
      </c>
      <c r="F57" s="18">
        <f t="shared" ca="1" si="6"/>
        <v>0</v>
      </c>
      <c r="G57" s="18">
        <f t="shared" ca="1" si="6"/>
        <v>0</v>
      </c>
      <c r="H57" s="18">
        <f t="shared" ca="1" si="6"/>
        <v>0</v>
      </c>
      <c r="I57" s="18">
        <f t="shared" ca="1" si="6"/>
        <v>0</v>
      </c>
      <c r="J57" s="18">
        <f t="shared" ca="1" si="6"/>
        <v>0</v>
      </c>
      <c r="K57" s="19">
        <f t="shared" ca="1" si="1"/>
        <v>393858766.87612891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</row>
    <row r="58" spans="1:160" ht="12.75" customHeight="1">
      <c r="A58" s="57" t="s">
        <v>249</v>
      </c>
      <c r="B58" s="17">
        <v>2005</v>
      </c>
      <c r="C58" s="58" t="s">
        <v>247</v>
      </c>
      <c r="D58" s="18">
        <f t="shared" ca="1" si="6"/>
        <v>0</v>
      </c>
      <c r="E58" s="18">
        <f t="shared" ca="1" si="6"/>
        <v>38781.08</v>
      </c>
      <c r="F58" s="18">
        <f t="shared" ca="1" si="6"/>
        <v>0</v>
      </c>
      <c r="G58" s="18">
        <f t="shared" ca="1" si="6"/>
        <v>0</v>
      </c>
      <c r="H58" s="18">
        <f t="shared" ca="1" si="6"/>
        <v>0</v>
      </c>
      <c r="I58" s="18">
        <f t="shared" ca="1" si="6"/>
        <v>0</v>
      </c>
      <c r="J58" s="18">
        <f t="shared" ca="1" si="6"/>
        <v>0</v>
      </c>
      <c r="K58" s="19">
        <f t="shared" ca="1" si="1"/>
        <v>38781.08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</row>
    <row r="59" spans="1:160" ht="12.75" customHeight="1">
      <c r="A59" s="57" t="s">
        <v>251</v>
      </c>
      <c r="B59" s="17">
        <v>2006</v>
      </c>
      <c r="C59" s="58" t="s">
        <v>252</v>
      </c>
      <c r="D59" s="18">
        <f t="shared" ca="1" si="6"/>
        <v>0</v>
      </c>
      <c r="E59" s="18">
        <f t="shared" ca="1" si="6"/>
        <v>49391063.060000002</v>
      </c>
      <c r="F59" s="18">
        <f t="shared" ca="1" si="6"/>
        <v>0</v>
      </c>
      <c r="G59" s="18">
        <f t="shared" ca="1" si="6"/>
        <v>0</v>
      </c>
      <c r="H59" s="18">
        <f t="shared" ca="1" si="6"/>
        <v>0</v>
      </c>
      <c r="I59" s="18">
        <f t="shared" ca="1" si="6"/>
        <v>0</v>
      </c>
      <c r="J59" s="18">
        <f t="shared" ca="1" si="6"/>
        <v>0</v>
      </c>
      <c r="K59" s="19">
        <f t="shared" ca="1" si="1"/>
        <v>49391063.060000002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</row>
    <row r="60" spans="1:160" ht="12.75" customHeight="1">
      <c r="A60" s="57" t="s">
        <v>254</v>
      </c>
      <c r="B60" s="17">
        <v>2007</v>
      </c>
      <c r="C60" s="58" t="s">
        <v>247</v>
      </c>
      <c r="D60" s="18">
        <f t="shared" ca="1" si="6"/>
        <v>0</v>
      </c>
      <c r="E60" s="18">
        <f t="shared" ca="1" si="6"/>
        <v>25161311.000000112</v>
      </c>
      <c r="F60" s="18">
        <f t="shared" ca="1" si="6"/>
        <v>0</v>
      </c>
      <c r="G60" s="18">
        <f t="shared" ca="1" si="6"/>
        <v>0</v>
      </c>
      <c r="H60" s="18">
        <f t="shared" ca="1" si="6"/>
        <v>0</v>
      </c>
      <c r="I60" s="18">
        <f t="shared" ca="1" si="6"/>
        <v>0</v>
      </c>
      <c r="J60" s="18">
        <f t="shared" ca="1" si="6"/>
        <v>0</v>
      </c>
      <c r="K60" s="19">
        <f t="shared" ca="1" si="1"/>
        <v>25161311.000000112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</row>
    <row r="61" spans="1:160" ht="12.75" customHeight="1">
      <c r="A61" s="57" t="s">
        <v>256</v>
      </c>
      <c r="B61" s="17">
        <v>2008</v>
      </c>
      <c r="C61" s="58" t="s">
        <v>247</v>
      </c>
      <c r="D61" s="18">
        <f t="shared" ca="1" si="6"/>
        <v>0</v>
      </c>
      <c r="E61" s="18">
        <f t="shared" ca="1" si="6"/>
        <v>40483802</v>
      </c>
      <c r="F61" s="18">
        <f t="shared" ca="1" si="6"/>
        <v>0</v>
      </c>
      <c r="G61" s="18">
        <f t="shared" ca="1" si="6"/>
        <v>0</v>
      </c>
      <c r="H61" s="18">
        <f t="shared" ca="1" si="6"/>
        <v>0</v>
      </c>
      <c r="I61" s="18">
        <f t="shared" ca="1" si="6"/>
        <v>0</v>
      </c>
      <c r="J61" s="18">
        <f t="shared" ca="1" si="6"/>
        <v>0</v>
      </c>
      <c r="K61" s="19">
        <f t="shared" ref="K61" ca="1" si="7">+SUM(D61:J61)</f>
        <v>40483802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</row>
    <row r="62" spans="1:160" ht="12.75" customHeight="1">
      <c r="A62" s="57" t="s">
        <v>258</v>
      </c>
      <c r="B62" s="17">
        <v>3001</v>
      </c>
      <c r="C62" s="58" t="s">
        <v>252</v>
      </c>
      <c r="D62" s="18">
        <f t="shared" ca="1" si="6"/>
        <v>0.1</v>
      </c>
      <c r="E62" s="18">
        <f t="shared" ca="1" si="6"/>
        <v>2813243416.1312532</v>
      </c>
      <c r="F62" s="18">
        <f t="shared" ca="1" si="6"/>
        <v>0</v>
      </c>
      <c r="G62" s="18">
        <f t="shared" ca="1" si="6"/>
        <v>0</v>
      </c>
      <c r="H62" s="18">
        <f t="shared" ca="1" si="6"/>
        <v>0</v>
      </c>
      <c r="I62" s="18">
        <f t="shared" ca="1" si="6"/>
        <v>0</v>
      </c>
      <c r="J62" s="18">
        <f t="shared" ca="1" si="6"/>
        <v>0</v>
      </c>
      <c r="K62" s="19">
        <f t="shared" ref="K62:K76" ca="1" si="8">+SUM(D62:J62)</f>
        <v>2813243416.2312531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</row>
    <row r="63" spans="1:160" ht="12.75" customHeight="1">
      <c r="A63" s="57" t="s">
        <v>260</v>
      </c>
      <c r="B63" s="17">
        <v>3002</v>
      </c>
      <c r="C63" s="58" t="s">
        <v>252</v>
      </c>
      <c r="D63" s="18">
        <f t="shared" ca="1" si="6"/>
        <v>0</v>
      </c>
      <c r="E63" s="18">
        <f t="shared" ca="1" si="6"/>
        <v>295673534.57000011</v>
      </c>
      <c r="F63" s="18">
        <f t="shared" ca="1" si="6"/>
        <v>0</v>
      </c>
      <c r="G63" s="18">
        <f t="shared" ca="1" si="6"/>
        <v>0</v>
      </c>
      <c r="H63" s="18">
        <f t="shared" ca="1" si="6"/>
        <v>0</v>
      </c>
      <c r="I63" s="18">
        <f t="shared" ca="1" si="6"/>
        <v>0</v>
      </c>
      <c r="J63" s="18">
        <f t="shared" ca="1" si="6"/>
        <v>0</v>
      </c>
      <c r="K63" s="19">
        <f t="shared" ca="1" si="8"/>
        <v>295673534.57000011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</row>
    <row r="64" spans="1:160" ht="12.75" customHeight="1">
      <c r="A64" s="57" t="s">
        <v>262</v>
      </c>
      <c r="B64" s="17">
        <v>3003</v>
      </c>
      <c r="C64" s="58" t="s">
        <v>252</v>
      </c>
      <c r="D64" s="18">
        <f t="shared" ca="1" si="6"/>
        <v>0</v>
      </c>
      <c r="E64" s="18">
        <f t="shared" ca="1" si="6"/>
        <v>2305192325.1900005</v>
      </c>
      <c r="F64" s="18">
        <f t="shared" ca="1" si="6"/>
        <v>0</v>
      </c>
      <c r="G64" s="18">
        <f t="shared" ca="1" si="6"/>
        <v>0</v>
      </c>
      <c r="H64" s="18">
        <f t="shared" ca="1" si="6"/>
        <v>0</v>
      </c>
      <c r="I64" s="18">
        <f t="shared" ca="1" si="6"/>
        <v>0</v>
      </c>
      <c r="J64" s="18">
        <f t="shared" ca="1" si="6"/>
        <v>0</v>
      </c>
      <c r="K64" s="19">
        <f t="shared" ca="1" si="8"/>
        <v>2305192325.1900005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</row>
    <row r="65" spans="1:236" ht="12.75" customHeight="1">
      <c r="A65" s="57" t="s">
        <v>264</v>
      </c>
      <c r="B65" s="17">
        <v>3004</v>
      </c>
      <c r="C65" s="58" t="s">
        <v>252</v>
      </c>
      <c r="D65" s="18">
        <f t="shared" ca="1" si="6"/>
        <v>19922961.140000001</v>
      </c>
      <c r="E65" s="18">
        <f t="shared" ca="1" si="6"/>
        <v>2639174787.9100103</v>
      </c>
      <c r="F65" s="18">
        <f t="shared" ca="1" si="6"/>
        <v>0</v>
      </c>
      <c r="G65" s="18">
        <f t="shared" ca="1" si="6"/>
        <v>0</v>
      </c>
      <c r="H65" s="18">
        <f t="shared" ca="1" si="6"/>
        <v>0</v>
      </c>
      <c r="I65" s="18">
        <f t="shared" ca="1" si="6"/>
        <v>0</v>
      </c>
      <c r="J65" s="18">
        <f t="shared" ca="1" si="6"/>
        <v>0</v>
      </c>
      <c r="K65" s="19">
        <f t="shared" ca="1" si="8"/>
        <v>2659097749.0500102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</row>
    <row r="66" spans="1:236" ht="12.75" customHeight="1">
      <c r="A66" s="57" t="s">
        <v>266</v>
      </c>
      <c r="B66" s="17">
        <v>3005</v>
      </c>
      <c r="C66" s="58" t="s">
        <v>252</v>
      </c>
      <c r="D66" s="18">
        <f t="shared" ca="1" si="6"/>
        <v>0</v>
      </c>
      <c r="E66" s="18">
        <f t="shared" ca="1" si="6"/>
        <v>228722433.62002692</v>
      </c>
      <c r="F66" s="18">
        <f t="shared" ca="1" si="6"/>
        <v>0</v>
      </c>
      <c r="G66" s="18">
        <f t="shared" ca="1" si="6"/>
        <v>0</v>
      </c>
      <c r="H66" s="18">
        <f t="shared" ca="1" si="6"/>
        <v>0</v>
      </c>
      <c r="I66" s="18">
        <f t="shared" ca="1" si="6"/>
        <v>0</v>
      </c>
      <c r="J66" s="18">
        <f t="shared" ca="1" si="6"/>
        <v>0</v>
      </c>
      <c r="K66" s="19">
        <f t="shared" ca="1" si="8"/>
        <v>228722433.62002692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</row>
    <row r="67" spans="1:236" ht="12.75" customHeight="1">
      <c r="A67" s="57" t="s">
        <v>268</v>
      </c>
      <c r="B67" s="17">
        <v>3006</v>
      </c>
      <c r="C67" s="58" t="s">
        <v>252</v>
      </c>
      <c r="D67" s="18">
        <f t="shared" ca="1" si="6"/>
        <v>0</v>
      </c>
      <c r="E67" s="18">
        <f t="shared" ca="1" si="6"/>
        <v>3034639300.0999999</v>
      </c>
      <c r="F67" s="18">
        <f t="shared" ca="1" si="6"/>
        <v>0</v>
      </c>
      <c r="G67" s="18">
        <f t="shared" ca="1" si="6"/>
        <v>0</v>
      </c>
      <c r="H67" s="18">
        <f t="shared" ca="1" si="6"/>
        <v>0</v>
      </c>
      <c r="I67" s="18">
        <f t="shared" ca="1" si="6"/>
        <v>0</v>
      </c>
      <c r="J67" s="18">
        <f t="shared" ca="1" si="6"/>
        <v>0</v>
      </c>
      <c r="K67" s="19">
        <f t="shared" ca="1" si="8"/>
        <v>3034639300.0999999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</row>
    <row r="68" spans="1:236" ht="12.75" customHeight="1">
      <c r="A68" s="57" t="s">
        <v>270</v>
      </c>
      <c r="B68" s="17">
        <v>3007</v>
      </c>
      <c r="C68" s="58" t="s">
        <v>252</v>
      </c>
      <c r="D68" s="18">
        <f t="shared" ca="1" si="6"/>
        <v>0</v>
      </c>
      <c r="E68" s="18">
        <f t="shared" ca="1" si="6"/>
        <v>94215341.61999999</v>
      </c>
      <c r="F68" s="18">
        <f t="shared" ca="1" si="6"/>
        <v>0</v>
      </c>
      <c r="G68" s="18">
        <f t="shared" ca="1" si="6"/>
        <v>0</v>
      </c>
      <c r="H68" s="18">
        <f t="shared" ca="1" si="6"/>
        <v>0</v>
      </c>
      <c r="I68" s="18">
        <f t="shared" ca="1" si="6"/>
        <v>0</v>
      </c>
      <c r="J68" s="18">
        <f t="shared" ca="1" si="6"/>
        <v>0</v>
      </c>
      <c r="K68" s="19">
        <f t="shared" ca="1" si="8"/>
        <v>94215341.61999999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</row>
    <row r="69" spans="1:236" ht="12.75" customHeight="1">
      <c r="A69" s="57" t="s">
        <v>272</v>
      </c>
      <c r="B69" s="17">
        <v>3008</v>
      </c>
      <c r="C69" s="58" t="s">
        <v>252</v>
      </c>
      <c r="D69" s="18">
        <f t="shared" ca="1" si="6"/>
        <v>0</v>
      </c>
      <c r="E69" s="18">
        <f t="shared" ca="1" si="6"/>
        <v>439323660.88999999</v>
      </c>
      <c r="F69" s="18">
        <f t="shared" ca="1" si="6"/>
        <v>0</v>
      </c>
      <c r="G69" s="18">
        <f t="shared" ca="1" si="6"/>
        <v>0</v>
      </c>
      <c r="H69" s="18">
        <f t="shared" ca="1" si="6"/>
        <v>0</v>
      </c>
      <c r="I69" s="18">
        <f t="shared" ca="1" si="6"/>
        <v>0</v>
      </c>
      <c r="J69" s="18">
        <f t="shared" ca="1" si="6"/>
        <v>0</v>
      </c>
      <c r="K69" s="19">
        <f t="shared" ca="1" si="8"/>
        <v>439323660.88999999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</row>
    <row r="70" spans="1:236" ht="12.75" customHeight="1">
      <c r="A70" s="57" t="s">
        <v>274</v>
      </c>
      <c r="B70" s="17">
        <v>3009</v>
      </c>
      <c r="C70" s="58" t="s">
        <v>252</v>
      </c>
      <c r="D70" s="18">
        <f t="shared" ca="1" si="6"/>
        <v>0</v>
      </c>
      <c r="E70" s="18">
        <f t="shared" ca="1" si="6"/>
        <v>1887199037.2296531</v>
      </c>
      <c r="F70" s="18">
        <f t="shared" ca="1" si="6"/>
        <v>0</v>
      </c>
      <c r="G70" s="18">
        <f t="shared" ca="1" si="6"/>
        <v>0</v>
      </c>
      <c r="H70" s="18">
        <f t="shared" ca="1" si="6"/>
        <v>0</v>
      </c>
      <c r="I70" s="18">
        <f t="shared" ca="1" si="6"/>
        <v>0</v>
      </c>
      <c r="J70" s="18">
        <f t="shared" ca="1" si="6"/>
        <v>0</v>
      </c>
      <c r="K70" s="19">
        <f t="shared" ca="1" si="8"/>
        <v>1887199037.2296531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</row>
    <row r="71" spans="1:236" ht="12.75" customHeight="1">
      <c r="A71" s="57" t="s">
        <v>276</v>
      </c>
      <c r="B71" s="17">
        <v>3011</v>
      </c>
      <c r="C71" s="58" t="s">
        <v>252</v>
      </c>
      <c r="D71" s="18">
        <f t="shared" ref="D71:J76" ca="1" si="9">IFERROR(IF($C$2="Yurtiçi",INDIRECT("'"&amp;$B$2&amp;"'!"&amp;ADDRESS(MATCH($B71,INDIRECT("'"&amp;$B$2&amp;"'!$B$1:$B$1095"),0),MATCH(D$5,INDIRECT("'"&amp;$B$2&amp;"'!5:5"),0))),IF($C$2="Yurtdışı",INDIRECT("'"&amp;$B$2&amp;"'!"&amp;ADDRESS(MATCH($B71,INDIRECT("'"&amp;$B$2&amp;"'!$B$1:$B$1095"),0),MATCH(D$5,INDIRECT("'"&amp;$B$2&amp;"'!5:5"),0)+1)),INDIRECT("'"&amp;$B$2&amp;"'!"&amp;ADDRESS(MATCH($B71,INDIRECT("'"&amp;$B$2&amp;"'!$B$1:$B$1095"),0),MATCH(D$5,INDIRECT("'"&amp;$B$2&amp;"'!5:5"),0)))+INDIRECT("'"&amp;$B$2&amp;"'!"&amp;ADDRESS(MATCH($B71,INDIRECT("'"&amp;$B$2&amp;"'!$B$1:$B$1095"),0),MATCH(D$5,INDIRECT("'"&amp;$B$2&amp;"'!5:5"),0)+1)))),0)</f>
        <v>0</v>
      </c>
      <c r="E71" s="18">
        <f t="shared" ca="1" si="9"/>
        <v>592300217.42945421</v>
      </c>
      <c r="F71" s="18">
        <f t="shared" ca="1" si="9"/>
        <v>0</v>
      </c>
      <c r="G71" s="18">
        <f t="shared" ca="1" si="9"/>
        <v>0</v>
      </c>
      <c r="H71" s="18">
        <f t="shared" ca="1" si="9"/>
        <v>0</v>
      </c>
      <c r="I71" s="18">
        <f t="shared" ca="1" si="9"/>
        <v>0</v>
      </c>
      <c r="J71" s="18">
        <f t="shared" ca="1" si="9"/>
        <v>0</v>
      </c>
      <c r="K71" s="19">
        <f t="shared" ca="1" si="8"/>
        <v>592300217.42945421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</row>
    <row r="72" spans="1:236" ht="12.75" customHeight="1">
      <c r="A72" s="57" t="s">
        <v>278</v>
      </c>
      <c r="B72" s="17">
        <v>3012</v>
      </c>
      <c r="C72" s="58" t="s">
        <v>252</v>
      </c>
      <c r="D72" s="18">
        <f t="shared" ca="1" si="9"/>
        <v>0</v>
      </c>
      <c r="E72" s="18">
        <f t="shared" ca="1" si="9"/>
        <v>2554566676.79</v>
      </c>
      <c r="F72" s="18">
        <f t="shared" ca="1" si="9"/>
        <v>0</v>
      </c>
      <c r="G72" s="18">
        <f t="shared" ca="1" si="9"/>
        <v>0</v>
      </c>
      <c r="H72" s="18">
        <f t="shared" ca="1" si="9"/>
        <v>0</v>
      </c>
      <c r="I72" s="18">
        <f t="shared" ca="1" si="9"/>
        <v>0</v>
      </c>
      <c r="J72" s="18">
        <f t="shared" ca="1" si="9"/>
        <v>0</v>
      </c>
      <c r="K72" s="19">
        <f t="shared" ca="1" si="8"/>
        <v>2554566676.79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</row>
    <row r="73" spans="1:236" ht="12.75" customHeight="1">
      <c r="A73" s="57" t="s">
        <v>280</v>
      </c>
      <c r="B73" s="17">
        <v>3015</v>
      </c>
      <c r="C73" s="58" t="s">
        <v>252</v>
      </c>
      <c r="D73" s="18">
        <f t="shared" ca="1" si="9"/>
        <v>0</v>
      </c>
      <c r="E73" s="18">
        <f t="shared" ca="1" si="9"/>
        <v>6677335.4299999997</v>
      </c>
      <c r="F73" s="18">
        <f t="shared" ca="1" si="9"/>
        <v>0</v>
      </c>
      <c r="G73" s="18">
        <f t="shared" ca="1" si="9"/>
        <v>0</v>
      </c>
      <c r="H73" s="18">
        <f t="shared" ca="1" si="9"/>
        <v>0</v>
      </c>
      <c r="I73" s="18">
        <f t="shared" ca="1" si="9"/>
        <v>0</v>
      </c>
      <c r="J73" s="18">
        <f t="shared" ca="1" si="9"/>
        <v>0</v>
      </c>
      <c r="K73" s="19">
        <f t="shared" ca="1" si="8"/>
        <v>6677335.4299999997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</row>
    <row r="74" spans="1:236" ht="12.75" customHeight="1">
      <c r="A74" s="57" t="s">
        <v>282</v>
      </c>
      <c r="B74" s="17">
        <v>3016</v>
      </c>
      <c r="C74" s="58" t="s">
        <v>252</v>
      </c>
      <c r="D74" s="18">
        <f t="shared" ca="1" si="9"/>
        <v>0</v>
      </c>
      <c r="E74" s="18">
        <f t="shared" ca="1" si="9"/>
        <v>162282486.72000051</v>
      </c>
      <c r="F74" s="18">
        <f t="shared" ca="1" si="9"/>
        <v>0</v>
      </c>
      <c r="G74" s="18">
        <f t="shared" ca="1" si="9"/>
        <v>0</v>
      </c>
      <c r="H74" s="18">
        <f t="shared" ca="1" si="9"/>
        <v>0</v>
      </c>
      <c r="I74" s="18">
        <f t="shared" ca="1" si="9"/>
        <v>0</v>
      </c>
      <c r="J74" s="18">
        <f t="shared" ca="1" si="9"/>
        <v>0</v>
      </c>
      <c r="K74" s="19">
        <f t="shared" ca="1" si="8"/>
        <v>162282486.72000051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</row>
    <row r="75" spans="1:236" ht="12.75" customHeight="1">
      <c r="A75" s="57" t="s">
        <v>284</v>
      </c>
      <c r="B75" s="17">
        <v>3017</v>
      </c>
      <c r="C75" s="58" t="s">
        <v>252</v>
      </c>
      <c r="D75" s="18">
        <f t="shared" ca="1" si="9"/>
        <v>0</v>
      </c>
      <c r="E75" s="18">
        <f t="shared" ca="1" si="9"/>
        <v>1756962951.1197701</v>
      </c>
      <c r="F75" s="18">
        <f t="shared" ca="1" si="9"/>
        <v>0</v>
      </c>
      <c r="G75" s="18">
        <f t="shared" ca="1" si="9"/>
        <v>0</v>
      </c>
      <c r="H75" s="18">
        <f t="shared" ca="1" si="9"/>
        <v>0</v>
      </c>
      <c r="I75" s="18">
        <f t="shared" ca="1" si="9"/>
        <v>0</v>
      </c>
      <c r="J75" s="18">
        <f t="shared" ca="1" si="9"/>
        <v>0</v>
      </c>
      <c r="K75" s="19">
        <f t="shared" ca="1" si="8"/>
        <v>1756962951.1197701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</row>
    <row r="76" spans="1:236" ht="12.75" customHeight="1">
      <c r="A76" s="57" t="s">
        <v>286</v>
      </c>
      <c r="B76" s="17">
        <v>3018</v>
      </c>
      <c r="C76" s="58" t="s">
        <v>252</v>
      </c>
      <c r="D76" s="18">
        <f t="shared" ca="1" si="9"/>
        <v>0</v>
      </c>
      <c r="E76" s="18">
        <f t="shared" ca="1" si="9"/>
        <v>4570623727.1300421</v>
      </c>
      <c r="F76" s="18">
        <f t="shared" ca="1" si="9"/>
        <v>0</v>
      </c>
      <c r="G76" s="18">
        <f t="shared" ca="1" si="9"/>
        <v>0</v>
      </c>
      <c r="H76" s="18">
        <f t="shared" ca="1" si="9"/>
        <v>0</v>
      </c>
      <c r="I76" s="18">
        <f t="shared" ca="1" si="9"/>
        <v>0</v>
      </c>
      <c r="J76" s="18">
        <f t="shared" ca="1" si="9"/>
        <v>0</v>
      </c>
      <c r="K76" s="19">
        <f t="shared" ca="1" si="8"/>
        <v>4570623727.1300421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</row>
    <row r="77" spans="1:236">
      <c r="A77" s="59" t="s">
        <v>288</v>
      </c>
      <c r="B77" s="48">
        <v>9000</v>
      </c>
      <c r="C77" s="58" t="s">
        <v>289</v>
      </c>
      <c r="D77" s="49">
        <f t="shared" ref="D77:K77" ca="1" si="10">SUMIF($C$7:$C$76,"HD",D$7:D$76)</f>
        <v>0</v>
      </c>
      <c r="E77" s="49">
        <f t="shared" ca="1" si="10"/>
        <v>0</v>
      </c>
      <c r="F77" s="49">
        <f t="shared" ca="1" si="10"/>
        <v>0</v>
      </c>
      <c r="G77" s="49">
        <f t="shared" ca="1" si="10"/>
        <v>0</v>
      </c>
      <c r="H77" s="49">
        <f t="shared" ca="1" si="10"/>
        <v>0</v>
      </c>
      <c r="I77" s="49">
        <f t="shared" ca="1" si="10"/>
        <v>0</v>
      </c>
      <c r="J77" s="49">
        <f t="shared" ca="1" si="10"/>
        <v>0</v>
      </c>
      <c r="K77" s="49">
        <f t="shared" ca="1" si="10"/>
        <v>0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HX77" s="35"/>
      <c r="HY77" s="35"/>
      <c r="HZ77" s="35"/>
      <c r="IA77" s="35"/>
      <c r="IB77" s="35"/>
    </row>
    <row r="78" spans="1:236" s="35" customFormat="1">
      <c r="A78" s="59" t="s">
        <v>291</v>
      </c>
      <c r="B78" s="48">
        <v>9001</v>
      </c>
      <c r="C78" s="58" t="s">
        <v>292</v>
      </c>
      <c r="D78" s="49">
        <f ca="1">SUMIF($C$7:$C$76,"H",D$7:D$76)+SUMIF($C$7:$C$76,"E",D$7:D$76)</f>
        <v>19922961.240000002</v>
      </c>
      <c r="E78" s="49">
        <f t="shared" ref="E78:K78" ca="1" si="11">SUMIF($C$7:$C$76,"H",E$7:E$76)+SUMIF($C$7:$C$76,"E",E$7:E$76)</f>
        <v>23889730955.896339</v>
      </c>
      <c r="F78" s="49">
        <f t="shared" ca="1" si="11"/>
        <v>0</v>
      </c>
      <c r="G78" s="49">
        <f t="shared" ca="1" si="11"/>
        <v>0</v>
      </c>
      <c r="H78" s="49">
        <f t="shared" ca="1" si="11"/>
        <v>0</v>
      </c>
      <c r="I78" s="49">
        <f t="shared" ca="1" si="11"/>
        <v>0</v>
      </c>
      <c r="J78" s="49">
        <f t="shared" ca="1" si="11"/>
        <v>0</v>
      </c>
      <c r="K78" s="49">
        <f t="shared" ca="1" si="11"/>
        <v>23909653917.136341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36" s="35" customFormat="1">
      <c r="A79" s="59" t="s">
        <v>294</v>
      </c>
      <c r="B79" s="48">
        <v>9003</v>
      </c>
      <c r="C79" s="58" t="s">
        <v>295</v>
      </c>
      <c r="D79" s="49">
        <f t="shared" ref="D79:K79" ca="1" si="12">D77+D78</f>
        <v>19922961.240000002</v>
      </c>
      <c r="E79" s="49">
        <f t="shared" ca="1" si="12"/>
        <v>23889730955.896339</v>
      </c>
      <c r="F79" s="49">
        <f t="shared" ca="1" si="12"/>
        <v>0</v>
      </c>
      <c r="G79" s="49">
        <f t="shared" ca="1" si="12"/>
        <v>0</v>
      </c>
      <c r="H79" s="49">
        <f t="shared" ca="1" si="12"/>
        <v>0</v>
      </c>
      <c r="I79" s="49">
        <f t="shared" ca="1" si="12"/>
        <v>0</v>
      </c>
      <c r="J79" s="49">
        <f t="shared" ca="1" si="12"/>
        <v>0</v>
      </c>
      <c r="K79" s="49">
        <f t="shared" ca="1" si="12"/>
        <v>23909653917.136341</v>
      </c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236" s="35" customFormat="1">
      <c r="A80" s="6"/>
      <c r="B80" s="6"/>
      <c r="C80" s="6"/>
      <c r="D80" s="3"/>
      <c r="E80" s="3"/>
      <c r="F80" s="3"/>
      <c r="G80" s="3"/>
      <c r="H80" s="3"/>
      <c r="I80" s="3"/>
      <c r="J80" s="3"/>
      <c r="K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231">
      <c r="A81" s="53"/>
      <c r="B81" s="53"/>
      <c r="C81" s="5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</row>
    <row r="82" spans="1:231">
      <c r="A82" s="53"/>
      <c r="B82" s="53"/>
      <c r="C82" s="5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</row>
    <row r="83" spans="1:231"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</row>
    <row r="84" spans="1:231"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</row>
  </sheetData>
  <mergeCells count="1">
    <mergeCell ref="E2:G2"/>
  </mergeCells>
  <dataValidations count="2">
    <dataValidation type="list" allowBlank="1" showInputMessage="1" showErrorMessage="1" sqref="B2" xr:uid="{F0E34CD7-CEF9-44AE-94D4-0F24BF684965}">
      <formula1>"Toplam,Direkt,Endirekt"</formula1>
    </dataValidation>
    <dataValidation type="list" allowBlank="1" showInputMessage="1" showErrorMessage="1" sqref="C2" xr:uid="{DC2BAC3F-EEDF-4998-B0ED-544DEAAD9CD9}">
      <formula1>"Toplam,Yurtiçi,Yurtdışı"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E25A-178A-482D-8E94-DE1413BAB4C5}">
  <dimension ref="A1:IG163"/>
  <sheetViews>
    <sheetView showGridLines="0" zoomScale="80" zoomScaleNormal="80" workbookViewId="0">
      <pane xSplit="3" ySplit="6" topLeftCell="D7" activePane="bottomRight" state="frozen"/>
      <selection activeCell="J132" sqref="J132"/>
      <selection pane="topRight" activeCell="J132" sqref="J132"/>
      <selection pane="bottomLeft" activeCell="J132" sqref="J132"/>
      <selection pane="bottomRight" activeCell="D7" sqref="D7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29" width="15.5703125" style="3" customWidth="1"/>
    <col min="230" max="16384" width="9.140625" style="3"/>
  </cols>
  <sheetData>
    <row r="1" spans="1:229" ht="15" customHeight="1">
      <c r="A1" s="1" t="s">
        <v>0</v>
      </c>
      <c r="B1" s="2"/>
      <c r="C1" s="2"/>
    </row>
    <row r="2" spans="1:229" ht="15" customHeight="1">
      <c r="A2" s="1" t="s">
        <v>4</v>
      </c>
      <c r="B2" s="2"/>
      <c r="C2" s="2"/>
    </row>
    <row r="3" spans="1:229" ht="15" customHeight="1">
      <c r="A3" s="5" t="s">
        <v>364</v>
      </c>
      <c r="B3" s="2"/>
      <c r="C3" s="2"/>
    </row>
    <row r="4" spans="1:229" ht="15" customHeight="1"/>
    <row r="5" spans="1:229" ht="22.5" customHeight="1">
      <c r="D5" s="99">
        <v>701</v>
      </c>
      <c r="E5" s="100"/>
      <c r="F5" s="99">
        <v>900</v>
      </c>
      <c r="G5" s="100"/>
      <c r="H5" s="99">
        <v>901</v>
      </c>
      <c r="I5" s="100"/>
      <c r="J5" s="99">
        <v>902</v>
      </c>
      <c r="K5" s="100"/>
      <c r="L5" s="99">
        <v>702</v>
      </c>
      <c r="M5" s="100"/>
      <c r="N5" s="99">
        <v>703</v>
      </c>
      <c r="O5" s="100"/>
      <c r="P5" s="99">
        <v>704</v>
      </c>
      <c r="Q5" s="100"/>
      <c r="R5" s="99">
        <v>705</v>
      </c>
      <c r="S5" s="100"/>
      <c r="T5" s="99">
        <v>706</v>
      </c>
      <c r="U5" s="100"/>
      <c r="V5" s="99">
        <v>707</v>
      </c>
      <c r="W5" s="100"/>
      <c r="X5" s="99">
        <v>708</v>
      </c>
      <c r="Y5" s="100"/>
      <c r="Z5" s="99">
        <v>710</v>
      </c>
      <c r="AA5" s="100"/>
      <c r="AB5" s="99">
        <v>711</v>
      </c>
      <c r="AC5" s="100"/>
      <c r="AD5" s="99">
        <v>712</v>
      </c>
      <c r="AE5" s="100"/>
      <c r="AF5" s="99">
        <v>713</v>
      </c>
      <c r="AG5" s="100"/>
      <c r="AH5" s="99">
        <v>714</v>
      </c>
      <c r="AI5" s="100"/>
      <c r="AJ5" s="99" t="s">
        <v>159</v>
      </c>
      <c r="AK5" s="100"/>
      <c r="AL5" s="99">
        <v>903</v>
      </c>
      <c r="AM5" s="100"/>
      <c r="AN5" s="99">
        <v>716</v>
      </c>
      <c r="AO5" s="100"/>
      <c r="AP5" s="99">
        <v>717</v>
      </c>
      <c r="AQ5" s="100"/>
      <c r="AR5" s="99">
        <v>718</v>
      </c>
      <c r="AS5" s="100"/>
      <c r="AT5" s="99">
        <v>719</v>
      </c>
      <c r="AU5" s="100"/>
      <c r="AV5" s="99">
        <v>720</v>
      </c>
      <c r="AW5" s="100"/>
      <c r="AX5" s="99">
        <v>721</v>
      </c>
      <c r="AY5" s="100"/>
      <c r="AZ5" s="99">
        <v>722</v>
      </c>
      <c r="BA5" s="100"/>
      <c r="BB5" s="99">
        <v>723</v>
      </c>
      <c r="BC5" s="100"/>
      <c r="BD5" s="99">
        <v>724</v>
      </c>
      <c r="BE5" s="100"/>
      <c r="BF5" s="99">
        <v>725</v>
      </c>
      <c r="BG5" s="100"/>
      <c r="BH5" s="99">
        <v>726</v>
      </c>
      <c r="BI5" s="100"/>
      <c r="BJ5" s="99">
        <v>727</v>
      </c>
      <c r="BK5" s="100"/>
      <c r="BL5" s="99">
        <v>728</v>
      </c>
      <c r="BM5" s="100"/>
      <c r="BN5" s="99">
        <v>729</v>
      </c>
      <c r="BO5" s="100"/>
      <c r="BP5" s="99">
        <v>730</v>
      </c>
      <c r="BQ5" s="100"/>
      <c r="BR5" s="99">
        <v>731</v>
      </c>
      <c r="BS5" s="100"/>
      <c r="BT5" s="99">
        <v>732</v>
      </c>
      <c r="BU5" s="100"/>
      <c r="BV5" s="99">
        <v>733</v>
      </c>
      <c r="BW5" s="100"/>
      <c r="BX5" s="99">
        <v>734</v>
      </c>
      <c r="BY5" s="100"/>
      <c r="BZ5" s="99">
        <v>735</v>
      </c>
      <c r="CA5" s="100"/>
      <c r="CB5" s="99">
        <v>736</v>
      </c>
      <c r="CC5" s="100"/>
      <c r="CD5" s="99">
        <v>737</v>
      </c>
      <c r="CE5" s="100"/>
      <c r="CF5" s="99">
        <v>738</v>
      </c>
      <c r="CG5" s="100"/>
      <c r="CH5" s="99">
        <v>739</v>
      </c>
      <c r="CI5" s="100"/>
      <c r="CJ5" s="99">
        <v>740</v>
      </c>
      <c r="CK5" s="100"/>
      <c r="CL5" s="99">
        <v>741</v>
      </c>
      <c r="CM5" s="100"/>
      <c r="CN5" s="99">
        <v>742</v>
      </c>
      <c r="CO5" s="100"/>
      <c r="CP5" s="99">
        <v>743</v>
      </c>
      <c r="CQ5" s="100"/>
      <c r="CR5" s="99">
        <v>744</v>
      </c>
      <c r="CS5" s="100"/>
      <c r="CT5" s="99">
        <v>745</v>
      </c>
      <c r="CU5" s="100"/>
      <c r="CV5" s="99">
        <v>746</v>
      </c>
      <c r="CW5" s="100"/>
      <c r="CX5" s="99">
        <v>747</v>
      </c>
      <c r="CY5" s="100"/>
      <c r="CZ5" s="99">
        <v>748</v>
      </c>
      <c r="DA5" s="100"/>
      <c r="DB5" s="99">
        <v>749</v>
      </c>
      <c r="DC5" s="100"/>
      <c r="DD5" s="99">
        <v>750</v>
      </c>
      <c r="DE5" s="100"/>
      <c r="DF5" s="99">
        <v>751</v>
      </c>
      <c r="DG5" s="100"/>
      <c r="DH5" s="99">
        <v>752</v>
      </c>
      <c r="DI5" s="100"/>
      <c r="DJ5" s="99">
        <v>753</v>
      </c>
      <c r="DK5" s="100"/>
      <c r="DL5" s="99">
        <v>754</v>
      </c>
      <c r="DM5" s="100"/>
      <c r="DN5" s="99">
        <v>755</v>
      </c>
      <c r="DO5" s="100"/>
      <c r="DP5" s="99">
        <v>756</v>
      </c>
      <c r="DQ5" s="100"/>
      <c r="DR5" s="99">
        <v>757</v>
      </c>
      <c r="DS5" s="100"/>
      <c r="DT5" s="99">
        <v>758</v>
      </c>
      <c r="DU5" s="100"/>
      <c r="DV5" s="99">
        <v>759</v>
      </c>
      <c r="DW5" s="100"/>
      <c r="DX5" s="99">
        <v>760</v>
      </c>
      <c r="DY5" s="100"/>
      <c r="DZ5" s="99">
        <v>761</v>
      </c>
      <c r="EA5" s="100"/>
      <c r="EB5" s="99">
        <v>765</v>
      </c>
      <c r="EC5" s="100"/>
      <c r="ED5" s="99">
        <v>766</v>
      </c>
      <c r="EE5" s="100"/>
      <c r="EF5" s="99">
        <v>767</v>
      </c>
      <c r="EG5" s="100"/>
      <c r="EH5" s="99">
        <v>768</v>
      </c>
      <c r="EI5" s="100"/>
      <c r="EJ5" s="99">
        <v>769</v>
      </c>
      <c r="EK5" s="100"/>
      <c r="EL5" s="99">
        <v>770</v>
      </c>
      <c r="EM5" s="100"/>
      <c r="EN5" s="99">
        <v>771</v>
      </c>
      <c r="EO5" s="100"/>
      <c r="EP5" s="99">
        <v>773</v>
      </c>
      <c r="EQ5" s="100"/>
      <c r="ER5" s="99">
        <v>774</v>
      </c>
      <c r="ES5" s="100"/>
      <c r="ET5" s="99">
        <v>775</v>
      </c>
      <c r="EU5" s="100"/>
      <c r="EV5" s="99">
        <v>776</v>
      </c>
      <c r="EW5" s="100"/>
      <c r="EX5" s="99">
        <v>777</v>
      </c>
      <c r="EY5" s="100"/>
      <c r="EZ5" s="99">
        <v>778</v>
      </c>
      <c r="FA5" s="100"/>
      <c r="FB5" s="99">
        <v>779</v>
      </c>
      <c r="FC5" s="100"/>
      <c r="FD5" s="99">
        <v>780</v>
      </c>
      <c r="FE5" s="100"/>
      <c r="FF5" s="99">
        <v>781</v>
      </c>
      <c r="FG5" s="100"/>
      <c r="FH5" s="99">
        <v>782</v>
      </c>
      <c r="FI5" s="100"/>
      <c r="FJ5" s="99">
        <v>783</v>
      </c>
      <c r="FK5" s="100"/>
      <c r="FL5" s="99">
        <v>784</v>
      </c>
      <c r="FM5" s="100"/>
      <c r="FN5" s="99">
        <v>785</v>
      </c>
      <c r="FO5" s="100"/>
      <c r="FP5" s="99">
        <v>904</v>
      </c>
      <c r="FQ5" s="100"/>
      <c r="FR5" s="99">
        <v>905</v>
      </c>
      <c r="FS5" s="100"/>
      <c r="FT5" s="99">
        <v>906</v>
      </c>
      <c r="FU5" s="100"/>
      <c r="FV5" s="99">
        <v>90601</v>
      </c>
      <c r="FW5" s="100"/>
      <c r="FX5" s="99">
        <v>90602</v>
      </c>
      <c r="FY5" s="100"/>
      <c r="FZ5" s="99">
        <v>907</v>
      </c>
      <c r="GA5" s="100"/>
      <c r="GB5" s="99">
        <v>90701</v>
      </c>
      <c r="GC5" s="100"/>
      <c r="GD5" s="99">
        <v>90702</v>
      </c>
      <c r="GE5" s="100"/>
      <c r="GF5" s="99">
        <v>786</v>
      </c>
      <c r="GG5" s="100"/>
      <c r="GH5" s="99">
        <v>789</v>
      </c>
      <c r="GI5" s="100"/>
      <c r="GJ5" s="99">
        <v>798</v>
      </c>
      <c r="GK5" s="100"/>
      <c r="GL5" s="99">
        <v>790</v>
      </c>
      <c r="GM5" s="100"/>
      <c r="GN5" s="99">
        <v>791</v>
      </c>
      <c r="GO5" s="100"/>
      <c r="GP5" s="99">
        <v>792</v>
      </c>
      <c r="GQ5" s="100"/>
      <c r="GR5" s="99">
        <v>793</v>
      </c>
      <c r="GS5" s="100"/>
      <c r="GT5" s="99">
        <v>794</v>
      </c>
      <c r="GU5" s="100"/>
      <c r="GV5" s="99">
        <v>795</v>
      </c>
      <c r="GW5" s="100"/>
      <c r="GX5" s="99">
        <v>796</v>
      </c>
      <c r="GY5" s="100"/>
      <c r="GZ5" s="99">
        <v>797</v>
      </c>
      <c r="HA5" s="100"/>
      <c r="HB5" s="99">
        <v>908</v>
      </c>
      <c r="HC5" s="100"/>
      <c r="HD5" s="99">
        <v>909</v>
      </c>
      <c r="HE5" s="100"/>
      <c r="HF5" s="99">
        <v>910</v>
      </c>
      <c r="HG5" s="100"/>
      <c r="HH5" s="99">
        <v>91001</v>
      </c>
      <c r="HI5" s="100"/>
      <c r="HJ5" s="99">
        <v>91002</v>
      </c>
      <c r="HK5" s="100"/>
      <c r="HL5" s="99">
        <v>911</v>
      </c>
      <c r="HM5" s="100"/>
      <c r="HN5" s="99">
        <v>91101</v>
      </c>
      <c r="HO5" s="100"/>
      <c r="HP5" s="99">
        <v>91102</v>
      </c>
      <c r="HQ5" s="100"/>
      <c r="HR5" s="99">
        <v>799</v>
      </c>
      <c r="HS5" s="100"/>
      <c r="HT5" s="99" t="s">
        <v>363</v>
      </c>
      <c r="HU5" s="100"/>
    </row>
    <row r="6" spans="1:229" ht="80.099999999999994" customHeight="1">
      <c r="A6" s="55" t="s">
        <v>140</v>
      </c>
      <c r="B6" s="55" t="s">
        <v>141</v>
      </c>
      <c r="C6" s="55" t="s">
        <v>142</v>
      </c>
      <c r="D6" s="56" t="s">
        <v>9</v>
      </c>
      <c r="E6" s="78" t="s">
        <v>10</v>
      </c>
      <c r="F6" s="56" t="s">
        <v>9</v>
      </c>
      <c r="G6" s="78" t="s">
        <v>10</v>
      </c>
      <c r="H6" s="56" t="s">
        <v>9</v>
      </c>
      <c r="I6" s="78" t="s">
        <v>10</v>
      </c>
      <c r="J6" s="56" t="s">
        <v>9</v>
      </c>
      <c r="K6" s="78" t="s">
        <v>10</v>
      </c>
      <c r="L6" s="56" t="s">
        <v>9</v>
      </c>
      <c r="M6" s="78" t="s">
        <v>10</v>
      </c>
      <c r="N6" s="56" t="s">
        <v>9</v>
      </c>
      <c r="O6" s="78" t="s">
        <v>10</v>
      </c>
      <c r="P6" s="56" t="s">
        <v>9</v>
      </c>
      <c r="Q6" s="78" t="s">
        <v>10</v>
      </c>
      <c r="R6" s="56" t="s">
        <v>9</v>
      </c>
      <c r="S6" s="78" t="s">
        <v>10</v>
      </c>
      <c r="T6" s="56" t="s">
        <v>9</v>
      </c>
      <c r="U6" s="78" t="s">
        <v>10</v>
      </c>
      <c r="V6" s="56" t="s">
        <v>9</v>
      </c>
      <c r="W6" s="78" t="s">
        <v>10</v>
      </c>
      <c r="X6" s="56" t="s">
        <v>9</v>
      </c>
      <c r="Y6" s="78" t="s">
        <v>10</v>
      </c>
      <c r="Z6" s="56" t="s">
        <v>9</v>
      </c>
      <c r="AA6" s="78" t="s">
        <v>10</v>
      </c>
      <c r="AB6" s="56" t="s">
        <v>9</v>
      </c>
      <c r="AC6" s="78" t="s">
        <v>10</v>
      </c>
      <c r="AD6" s="56" t="s">
        <v>9</v>
      </c>
      <c r="AE6" s="78" t="s">
        <v>10</v>
      </c>
      <c r="AF6" s="56" t="s">
        <v>9</v>
      </c>
      <c r="AG6" s="78" t="s">
        <v>10</v>
      </c>
      <c r="AH6" s="56" t="s">
        <v>9</v>
      </c>
      <c r="AI6" s="78" t="s">
        <v>10</v>
      </c>
      <c r="AJ6" s="56" t="s">
        <v>9</v>
      </c>
      <c r="AK6" s="78" t="s">
        <v>10</v>
      </c>
      <c r="AL6" s="56" t="s">
        <v>9</v>
      </c>
      <c r="AM6" s="78" t="s">
        <v>10</v>
      </c>
      <c r="AN6" s="56" t="s">
        <v>9</v>
      </c>
      <c r="AO6" s="78" t="s">
        <v>10</v>
      </c>
      <c r="AP6" s="56" t="s">
        <v>9</v>
      </c>
      <c r="AQ6" s="78" t="s">
        <v>10</v>
      </c>
      <c r="AR6" s="56" t="s">
        <v>9</v>
      </c>
      <c r="AS6" s="78" t="s">
        <v>10</v>
      </c>
      <c r="AT6" s="56" t="s">
        <v>9</v>
      </c>
      <c r="AU6" s="78" t="s">
        <v>10</v>
      </c>
      <c r="AV6" s="56" t="s">
        <v>9</v>
      </c>
      <c r="AW6" s="78" t="s">
        <v>10</v>
      </c>
      <c r="AX6" s="56" t="s">
        <v>9</v>
      </c>
      <c r="AY6" s="78" t="s">
        <v>10</v>
      </c>
      <c r="AZ6" s="56" t="s">
        <v>9</v>
      </c>
      <c r="BA6" s="78" t="s">
        <v>10</v>
      </c>
      <c r="BB6" s="56" t="s">
        <v>9</v>
      </c>
      <c r="BC6" s="78" t="s">
        <v>10</v>
      </c>
      <c r="BD6" s="56" t="s">
        <v>9</v>
      </c>
      <c r="BE6" s="78" t="s">
        <v>10</v>
      </c>
      <c r="BF6" s="56" t="s">
        <v>9</v>
      </c>
      <c r="BG6" s="78" t="s">
        <v>10</v>
      </c>
      <c r="BH6" s="56" t="s">
        <v>9</v>
      </c>
      <c r="BI6" s="78" t="s">
        <v>10</v>
      </c>
      <c r="BJ6" s="56" t="s">
        <v>9</v>
      </c>
      <c r="BK6" s="78" t="s">
        <v>10</v>
      </c>
      <c r="BL6" s="56" t="s">
        <v>9</v>
      </c>
      <c r="BM6" s="78" t="s">
        <v>10</v>
      </c>
      <c r="BN6" s="56" t="s">
        <v>9</v>
      </c>
      <c r="BO6" s="78" t="s">
        <v>10</v>
      </c>
      <c r="BP6" s="56" t="s">
        <v>9</v>
      </c>
      <c r="BQ6" s="78" t="s">
        <v>10</v>
      </c>
      <c r="BR6" s="56" t="s">
        <v>9</v>
      </c>
      <c r="BS6" s="78" t="s">
        <v>10</v>
      </c>
      <c r="BT6" s="56" t="s">
        <v>9</v>
      </c>
      <c r="BU6" s="78" t="s">
        <v>10</v>
      </c>
      <c r="BV6" s="56" t="s">
        <v>9</v>
      </c>
      <c r="BW6" s="78" t="s">
        <v>10</v>
      </c>
      <c r="BX6" s="56" t="s">
        <v>9</v>
      </c>
      <c r="BY6" s="78" t="s">
        <v>10</v>
      </c>
      <c r="BZ6" s="56" t="s">
        <v>9</v>
      </c>
      <c r="CA6" s="78" t="s">
        <v>10</v>
      </c>
      <c r="CB6" s="56" t="s">
        <v>9</v>
      </c>
      <c r="CC6" s="78" t="s">
        <v>10</v>
      </c>
      <c r="CD6" s="56" t="s">
        <v>9</v>
      </c>
      <c r="CE6" s="78" t="s">
        <v>10</v>
      </c>
      <c r="CF6" s="56" t="s">
        <v>9</v>
      </c>
      <c r="CG6" s="78" t="s">
        <v>10</v>
      </c>
      <c r="CH6" s="56" t="s">
        <v>9</v>
      </c>
      <c r="CI6" s="78" t="s">
        <v>10</v>
      </c>
      <c r="CJ6" s="56" t="s">
        <v>9</v>
      </c>
      <c r="CK6" s="78" t="s">
        <v>10</v>
      </c>
      <c r="CL6" s="56" t="s">
        <v>9</v>
      </c>
      <c r="CM6" s="78" t="s">
        <v>10</v>
      </c>
      <c r="CN6" s="56" t="s">
        <v>9</v>
      </c>
      <c r="CO6" s="78" t="s">
        <v>10</v>
      </c>
      <c r="CP6" s="56" t="s">
        <v>9</v>
      </c>
      <c r="CQ6" s="78" t="s">
        <v>10</v>
      </c>
      <c r="CR6" s="56" t="s">
        <v>9</v>
      </c>
      <c r="CS6" s="78" t="s">
        <v>10</v>
      </c>
      <c r="CT6" s="56" t="s">
        <v>9</v>
      </c>
      <c r="CU6" s="78" t="s">
        <v>10</v>
      </c>
      <c r="CV6" s="56" t="s">
        <v>9</v>
      </c>
      <c r="CW6" s="78" t="s">
        <v>10</v>
      </c>
      <c r="CX6" s="56" t="s">
        <v>9</v>
      </c>
      <c r="CY6" s="78" t="s">
        <v>10</v>
      </c>
      <c r="CZ6" s="56" t="s">
        <v>9</v>
      </c>
      <c r="DA6" s="78" t="s">
        <v>10</v>
      </c>
      <c r="DB6" s="56" t="s">
        <v>9</v>
      </c>
      <c r="DC6" s="78" t="s">
        <v>10</v>
      </c>
      <c r="DD6" s="56" t="s">
        <v>9</v>
      </c>
      <c r="DE6" s="78" t="s">
        <v>10</v>
      </c>
      <c r="DF6" s="56" t="s">
        <v>9</v>
      </c>
      <c r="DG6" s="78" t="s">
        <v>10</v>
      </c>
      <c r="DH6" s="56" t="s">
        <v>9</v>
      </c>
      <c r="DI6" s="78" t="s">
        <v>10</v>
      </c>
      <c r="DJ6" s="56" t="s">
        <v>9</v>
      </c>
      <c r="DK6" s="78" t="s">
        <v>10</v>
      </c>
      <c r="DL6" s="56" t="s">
        <v>9</v>
      </c>
      <c r="DM6" s="78" t="s">
        <v>10</v>
      </c>
      <c r="DN6" s="56" t="s">
        <v>9</v>
      </c>
      <c r="DO6" s="78" t="s">
        <v>10</v>
      </c>
      <c r="DP6" s="56" t="s">
        <v>9</v>
      </c>
      <c r="DQ6" s="78" t="s">
        <v>10</v>
      </c>
      <c r="DR6" s="56" t="s">
        <v>9</v>
      </c>
      <c r="DS6" s="78" t="s">
        <v>10</v>
      </c>
      <c r="DT6" s="56" t="s">
        <v>9</v>
      </c>
      <c r="DU6" s="78" t="s">
        <v>10</v>
      </c>
      <c r="DV6" s="56" t="s">
        <v>9</v>
      </c>
      <c r="DW6" s="78" t="s">
        <v>10</v>
      </c>
      <c r="DX6" s="56" t="s">
        <v>9</v>
      </c>
      <c r="DY6" s="78" t="s">
        <v>10</v>
      </c>
      <c r="DZ6" s="56" t="s">
        <v>9</v>
      </c>
      <c r="EA6" s="78" t="s">
        <v>10</v>
      </c>
      <c r="EB6" s="56" t="s">
        <v>9</v>
      </c>
      <c r="EC6" s="78" t="s">
        <v>10</v>
      </c>
      <c r="ED6" s="56" t="s">
        <v>9</v>
      </c>
      <c r="EE6" s="78" t="s">
        <v>10</v>
      </c>
      <c r="EF6" s="56" t="s">
        <v>9</v>
      </c>
      <c r="EG6" s="78" t="s">
        <v>10</v>
      </c>
      <c r="EH6" s="56" t="s">
        <v>9</v>
      </c>
      <c r="EI6" s="78" t="s">
        <v>10</v>
      </c>
      <c r="EJ6" s="56" t="s">
        <v>9</v>
      </c>
      <c r="EK6" s="78" t="s">
        <v>10</v>
      </c>
      <c r="EL6" s="56" t="s">
        <v>9</v>
      </c>
      <c r="EM6" s="78" t="s">
        <v>10</v>
      </c>
      <c r="EN6" s="56" t="s">
        <v>9</v>
      </c>
      <c r="EO6" s="78" t="s">
        <v>10</v>
      </c>
      <c r="EP6" s="56" t="s">
        <v>9</v>
      </c>
      <c r="EQ6" s="78" t="s">
        <v>10</v>
      </c>
      <c r="ER6" s="56" t="s">
        <v>9</v>
      </c>
      <c r="ES6" s="78" t="s">
        <v>10</v>
      </c>
      <c r="ET6" s="56" t="s">
        <v>9</v>
      </c>
      <c r="EU6" s="78" t="s">
        <v>10</v>
      </c>
      <c r="EV6" s="56" t="s">
        <v>9</v>
      </c>
      <c r="EW6" s="78" t="s">
        <v>10</v>
      </c>
      <c r="EX6" s="56" t="s">
        <v>9</v>
      </c>
      <c r="EY6" s="78" t="s">
        <v>10</v>
      </c>
      <c r="EZ6" s="56" t="s">
        <v>9</v>
      </c>
      <c r="FA6" s="78" t="s">
        <v>10</v>
      </c>
      <c r="FB6" s="56" t="s">
        <v>9</v>
      </c>
      <c r="FC6" s="78" t="s">
        <v>10</v>
      </c>
      <c r="FD6" s="56" t="s">
        <v>9</v>
      </c>
      <c r="FE6" s="78" t="s">
        <v>10</v>
      </c>
      <c r="FF6" s="56" t="s">
        <v>9</v>
      </c>
      <c r="FG6" s="78" t="s">
        <v>10</v>
      </c>
      <c r="FH6" s="56" t="s">
        <v>9</v>
      </c>
      <c r="FI6" s="78" t="s">
        <v>10</v>
      </c>
      <c r="FJ6" s="56" t="s">
        <v>9</v>
      </c>
      <c r="FK6" s="78" t="s">
        <v>10</v>
      </c>
      <c r="FL6" s="56" t="s">
        <v>9</v>
      </c>
      <c r="FM6" s="78" t="s">
        <v>10</v>
      </c>
      <c r="FN6" s="56" t="s">
        <v>9</v>
      </c>
      <c r="FO6" s="78" t="s">
        <v>10</v>
      </c>
      <c r="FP6" s="56" t="s">
        <v>9</v>
      </c>
      <c r="FQ6" s="78" t="s">
        <v>10</v>
      </c>
      <c r="FR6" s="56" t="s">
        <v>9</v>
      </c>
      <c r="FS6" s="78" t="s">
        <v>10</v>
      </c>
      <c r="FT6" s="56" t="s">
        <v>9</v>
      </c>
      <c r="FU6" s="78" t="s">
        <v>10</v>
      </c>
      <c r="FV6" s="56" t="s">
        <v>9</v>
      </c>
      <c r="FW6" s="78" t="s">
        <v>10</v>
      </c>
      <c r="FX6" s="56" t="s">
        <v>9</v>
      </c>
      <c r="FY6" s="78" t="s">
        <v>10</v>
      </c>
      <c r="FZ6" s="56" t="s">
        <v>9</v>
      </c>
      <c r="GA6" s="78" t="s">
        <v>10</v>
      </c>
      <c r="GB6" s="56" t="s">
        <v>9</v>
      </c>
      <c r="GC6" s="78" t="s">
        <v>10</v>
      </c>
      <c r="GD6" s="56" t="s">
        <v>9</v>
      </c>
      <c r="GE6" s="78" t="s">
        <v>10</v>
      </c>
      <c r="GF6" s="56" t="s">
        <v>9</v>
      </c>
      <c r="GG6" s="78" t="s">
        <v>10</v>
      </c>
      <c r="GH6" s="56" t="s">
        <v>9</v>
      </c>
      <c r="GI6" s="78" t="s">
        <v>10</v>
      </c>
      <c r="GJ6" s="56" t="s">
        <v>9</v>
      </c>
      <c r="GK6" s="78" t="s">
        <v>10</v>
      </c>
      <c r="GL6" s="56" t="s">
        <v>9</v>
      </c>
      <c r="GM6" s="78" t="s">
        <v>10</v>
      </c>
      <c r="GN6" s="56" t="s">
        <v>9</v>
      </c>
      <c r="GO6" s="78" t="s">
        <v>10</v>
      </c>
      <c r="GP6" s="56" t="s">
        <v>9</v>
      </c>
      <c r="GQ6" s="78" t="s">
        <v>10</v>
      </c>
      <c r="GR6" s="56" t="s">
        <v>9</v>
      </c>
      <c r="GS6" s="78" t="s">
        <v>10</v>
      </c>
      <c r="GT6" s="56" t="s">
        <v>9</v>
      </c>
      <c r="GU6" s="78" t="s">
        <v>10</v>
      </c>
      <c r="GV6" s="56" t="s">
        <v>9</v>
      </c>
      <c r="GW6" s="78" t="s">
        <v>10</v>
      </c>
      <c r="GX6" s="56" t="s">
        <v>9</v>
      </c>
      <c r="GY6" s="78" t="s">
        <v>10</v>
      </c>
      <c r="GZ6" s="56" t="s">
        <v>9</v>
      </c>
      <c r="HA6" s="78" t="s">
        <v>10</v>
      </c>
      <c r="HB6" s="56" t="s">
        <v>9</v>
      </c>
      <c r="HC6" s="78" t="s">
        <v>10</v>
      </c>
      <c r="HD6" s="56" t="s">
        <v>9</v>
      </c>
      <c r="HE6" s="78" t="s">
        <v>10</v>
      </c>
      <c r="HF6" s="56" t="s">
        <v>9</v>
      </c>
      <c r="HG6" s="78" t="s">
        <v>10</v>
      </c>
      <c r="HH6" s="56" t="s">
        <v>9</v>
      </c>
      <c r="HI6" s="78" t="s">
        <v>10</v>
      </c>
      <c r="HJ6" s="56" t="s">
        <v>9</v>
      </c>
      <c r="HK6" s="78" t="s">
        <v>10</v>
      </c>
      <c r="HL6" s="56" t="s">
        <v>9</v>
      </c>
      <c r="HM6" s="78" t="s">
        <v>10</v>
      </c>
      <c r="HN6" s="56" t="s">
        <v>9</v>
      </c>
      <c r="HO6" s="78" t="s">
        <v>10</v>
      </c>
      <c r="HP6" s="56" t="s">
        <v>9</v>
      </c>
      <c r="HQ6" s="78" t="s">
        <v>10</v>
      </c>
      <c r="HR6" s="56" t="s">
        <v>9</v>
      </c>
      <c r="HS6" s="78" t="s">
        <v>10</v>
      </c>
      <c r="HT6" s="79" t="s">
        <v>9</v>
      </c>
      <c r="HU6" s="79" t="s">
        <v>10</v>
      </c>
    </row>
    <row r="7" spans="1:229" s="35" customFormat="1" ht="12.75" customHeight="1">
      <c r="A7" s="57" t="s">
        <v>145</v>
      </c>
      <c r="B7" s="17">
        <v>1001</v>
      </c>
      <c r="C7" s="58" t="s">
        <v>146</v>
      </c>
      <c r="D7" s="19">
        <v>19102164.309999999</v>
      </c>
      <c r="E7" s="19">
        <v>0</v>
      </c>
      <c r="F7" s="18">
        <v>0</v>
      </c>
      <c r="G7" s="18">
        <v>0</v>
      </c>
      <c r="H7" s="18">
        <v>0</v>
      </c>
      <c r="I7" s="18">
        <v>0</v>
      </c>
      <c r="J7" s="18">
        <v>19102164.309999999</v>
      </c>
      <c r="K7" s="18">
        <v>0</v>
      </c>
      <c r="L7" s="18">
        <v>9103.77</v>
      </c>
      <c r="M7" s="18">
        <v>0</v>
      </c>
      <c r="N7" s="18">
        <v>0</v>
      </c>
      <c r="O7" s="18">
        <v>0</v>
      </c>
      <c r="P7" s="18">
        <v>53259.13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25291992.359999999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7562976.9800000004</v>
      </c>
      <c r="AU7" s="18">
        <v>0</v>
      </c>
      <c r="AV7" s="18">
        <v>99487118.040000007</v>
      </c>
      <c r="AW7" s="18">
        <v>0</v>
      </c>
      <c r="AX7" s="18">
        <v>0</v>
      </c>
      <c r="AY7" s="18">
        <v>0</v>
      </c>
      <c r="AZ7" s="18">
        <v>3921355.85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18745058.760000002</v>
      </c>
      <c r="BW7" s="18">
        <v>0</v>
      </c>
      <c r="BX7" s="18">
        <v>0</v>
      </c>
      <c r="BY7" s="18">
        <v>0</v>
      </c>
      <c r="BZ7" s="18">
        <v>0</v>
      </c>
      <c r="CA7" s="18">
        <v>0</v>
      </c>
      <c r="CB7" s="18">
        <v>253.43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29284170.899999999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3254033.52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9">
        <v>0</v>
      </c>
      <c r="FO7" s="19">
        <v>0</v>
      </c>
      <c r="FP7" s="18">
        <v>0</v>
      </c>
      <c r="FQ7" s="18">
        <v>0</v>
      </c>
      <c r="FR7" s="18">
        <v>0</v>
      </c>
      <c r="FS7" s="18">
        <v>0</v>
      </c>
      <c r="FT7" s="19">
        <v>0</v>
      </c>
      <c r="FU7" s="19">
        <v>0</v>
      </c>
      <c r="FV7" s="18">
        <v>0</v>
      </c>
      <c r="FW7" s="18">
        <v>0</v>
      </c>
      <c r="FX7" s="18">
        <v>0</v>
      </c>
      <c r="FY7" s="18">
        <v>0</v>
      </c>
      <c r="FZ7" s="19">
        <v>0</v>
      </c>
      <c r="GA7" s="19">
        <v>0</v>
      </c>
      <c r="GB7" s="18">
        <v>0</v>
      </c>
      <c r="GC7" s="18">
        <v>0</v>
      </c>
      <c r="GD7" s="18">
        <v>0</v>
      </c>
      <c r="GE7" s="18">
        <v>0</v>
      </c>
      <c r="GF7" s="18">
        <v>2898646.71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9">
        <v>0</v>
      </c>
      <c r="HA7" s="19">
        <v>0</v>
      </c>
      <c r="HB7" s="18">
        <v>0</v>
      </c>
      <c r="HC7" s="18">
        <v>0</v>
      </c>
      <c r="HD7" s="18">
        <v>0</v>
      </c>
      <c r="HE7" s="18">
        <v>0</v>
      </c>
      <c r="HF7" s="19">
        <v>0</v>
      </c>
      <c r="HG7" s="19">
        <v>0</v>
      </c>
      <c r="HH7" s="18">
        <v>0</v>
      </c>
      <c r="HI7" s="18">
        <v>0</v>
      </c>
      <c r="HJ7" s="18">
        <v>0</v>
      </c>
      <c r="HK7" s="18">
        <v>0</v>
      </c>
      <c r="HL7" s="19">
        <v>0</v>
      </c>
      <c r="HM7" s="19">
        <v>0</v>
      </c>
      <c r="HN7" s="18">
        <v>0</v>
      </c>
      <c r="HO7" s="18">
        <v>0</v>
      </c>
      <c r="HP7" s="18">
        <v>0</v>
      </c>
      <c r="HQ7" s="18">
        <v>0</v>
      </c>
      <c r="HR7" s="18">
        <v>0</v>
      </c>
      <c r="HS7" s="18">
        <v>0</v>
      </c>
      <c r="HT7" s="18">
        <v>209610133.76000002</v>
      </c>
      <c r="HU7" s="18">
        <v>0</v>
      </c>
    </row>
    <row r="8" spans="1:229" s="35" customFormat="1" ht="12.75" customHeight="1">
      <c r="A8" s="57" t="s">
        <v>148</v>
      </c>
      <c r="B8" s="17">
        <v>1003</v>
      </c>
      <c r="C8" s="58" t="s">
        <v>146</v>
      </c>
      <c r="D8" s="19">
        <v>1997564467.4300001</v>
      </c>
      <c r="E8" s="19">
        <v>0</v>
      </c>
      <c r="F8" s="18">
        <v>262330625.06999999</v>
      </c>
      <c r="G8" s="18">
        <v>0</v>
      </c>
      <c r="H8" s="18">
        <v>703264817.86000001</v>
      </c>
      <c r="I8" s="18">
        <v>0</v>
      </c>
      <c r="J8" s="18">
        <v>1031969024.5</v>
      </c>
      <c r="K8" s="18">
        <v>0</v>
      </c>
      <c r="L8" s="18">
        <v>181277418.03999999</v>
      </c>
      <c r="M8" s="18">
        <v>0</v>
      </c>
      <c r="N8" s="18">
        <v>253459142.81999999</v>
      </c>
      <c r="O8" s="18">
        <v>0</v>
      </c>
      <c r="P8" s="18">
        <v>5012190.3499999996</v>
      </c>
      <c r="Q8" s="18">
        <v>0</v>
      </c>
      <c r="R8" s="18">
        <v>-11215230.65</v>
      </c>
      <c r="S8" s="18">
        <v>0</v>
      </c>
      <c r="T8" s="18">
        <v>0</v>
      </c>
      <c r="U8" s="18">
        <v>0</v>
      </c>
      <c r="V8" s="18">
        <v>-10000</v>
      </c>
      <c r="W8" s="18">
        <v>0</v>
      </c>
      <c r="X8" s="18">
        <v>0</v>
      </c>
      <c r="Y8" s="18">
        <v>0</v>
      </c>
      <c r="Z8" s="18">
        <v>69166766.390000001</v>
      </c>
      <c r="AA8" s="18">
        <v>0</v>
      </c>
      <c r="AB8" s="18">
        <v>0</v>
      </c>
      <c r="AC8" s="18">
        <v>0</v>
      </c>
      <c r="AD8" s="18">
        <v>20901725.140000001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430031406.95999998</v>
      </c>
      <c r="AK8" s="18">
        <v>0</v>
      </c>
      <c r="AL8" s="18">
        <v>0</v>
      </c>
      <c r="AM8" s="18">
        <v>0</v>
      </c>
      <c r="AN8" s="18">
        <v>151550618.90000001</v>
      </c>
      <c r="AO8" s="18">
        <v>0</v>
      </c>
      <c r="AP8" s="18">
        <v>526701319.55000001</v>
      </c>
      <c r="AQ8" s="18">
        <v>0</v>
      </c>
      <c r="AR8" s="18">
        <v>100599.53</v>
      </c>
      <c r="AS8" s="18">
        <v>0</v>
      </c>
      <c r="AT8" s="18">
        <v>28106844.73</v>
      </c>
      <c r="AU8" s="18">
        <v>0</v>
      </c>
      <c r="AV8" s="18">
        <v>131571038.81999999</v>
      </c>
      <c r="AW8" s="18">
        <v>0</v>
      </c>
      <c r="AX8" s="18">
        <v>30257.409999999916</v>
      </c>
      <c r="AY8" s="18">
        <v>0</v>
      </c>
      <c r="AZ8" s="18">
        <v>0</v>
      </c>
      <c r="BA8" s="18">
        <v>0</v>
      </c>
      <c r="BB8" s="18">
        <v>17835044.600000001</v>
      </c>
      <c r="BC8" s="18">
        <v>0</v>
      </c>
      <c r="BD8" s="18">
        <v>56290773.359999999</v>
      </c>
      <c r="BE8" s="18">
        <v>0</v>
      </c>
      <c r="BF8" s="18">
        <v>0</v>
      </c>
      <c r="BG8" s="18">
        <v>0</v>
      </c>
      <c r="BH8" s="18">
        <v>5823135.1399999997</v>
      </c>
      <c r="BI8" s="18">
        <v>0</v>
      </c>
      <c r="BJ8" s="18">
        <v>1746172.58</v>
      </c>
      <c r="BK8" s="18">
        <v>0</v>
      </c>
      <c r="BL8" s="18">
        <v>17929234.530000001</v>
      </c>
      <c r="BM8" s="18">
        <v>0</v>
      </c>
      <c r="BN8" s="18">
        <v>0</v>
      </c>
      <c r="BO8" s="18">
        <v>0</v>
      </c>
      <c r="BP8" s="18">
        <v>129413.1</v>
      </c>
      <c r="BQ8" s="18">
        <v>0</v>
      </c>
      <c r="BR8" s="18">
        <v>161211.5</v>
      </c>
      <c r="BS8" s="18">
        <v>0</v>
      </c>
      <c r="BT8" s="18">
        <v>0</v>
      </c>
      <c r="BU8" s="18">
        <v>0</v>
      </c>
      <c r="BV8" s="18">
        <v>45498704.600000001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3216134.36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48729808.329999998</v>
      </c>
      <c r="DA8" s="18">
        <v>0</v>
      </c>
      <c r="DB8" s="18">
        <v>0</v>
      </c>
      <c r="DC8" s="18">
        <v>0</v>
      </c>
      <c r="DD8" s="18">
        <v>69588772.780000001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13640744.15</v>
      </c>
      <c r="DW8" s="18">
        <v>0</v>
      </c>
      <c r="DX8" s="18">
        <v>833672.73</v>
      </c>
      <c r="DY8" s="18">
        <v>0</v>
      </c>
      <c r="DZ8" s="18">
        <v>0</v>
      </c>
      <c r="EA8" s="18">
        <v>0</v>
      </c>
      <c r="EB8" s="18">
        <v>205966049.13999999</v>
      </c>
      <c r="EC8" s="18">
        <v>0</v>
      </c>
      <c r="ED8" s="18">
        <v>1125202.02</v>
      </c>
      <c r="EE8" s="18">
        <v>0</v>
      </c>
      <c r="EF8" s="18">
        <v>16135012.84</v>
      </c>
      <c r="EG8" s="18">
        <v>0</v>
      </c>
      <c r="EH8" s="18">
        <v>120619065.84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28810895.210000001</v>
      </c>
      <c r="EO8" s="18">
        <v>0</v>
      </c>
      <c r="EP8" s="18">
        <v>2371.9499999999998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149239.5</v>
      </c>
      <c r="EW8" s="18">
        <v>0</v>
      </c>
      <c r="EX8" s="18">
        <v>94607805.599999994</v>
      </c>
      <c r="EY8" s="18">
        <v>0</v>
      </c>
      <c r="EZ8" s="18">
        <v>0</v>
      </c>
      <c r="FA8" s="18">
        <v>0</v>
      </c>
      <c r="FB8" s="18">
        <v>2526833.36</v>
      </c>
      <c r="FC8" s="18">
        <v>0</v>
      </c>
      <c r="FD8" s="18">
        <v>290700.40999999997</v>
      </c>
      <c r="FE8" s="18">
        <v>0</v>
      </c>
      <c r="FF8" s="18">
        <v>0</v>
      </c>
      <c r="FG8" s="18">
        <v>0</v>
      </c>
      <c r="FH8" s="18">
        <v>153090</v>
      </c>
      <c r="FI8" s="18">
        <v>0</v>
      </c>
      <c r="FJ8" s="18">
        <v>0</v>
      </c>
      <c r="FK8" s="18">
        <v>0</v>
      </c>
      <c r="FL8" s="18">
        <v>40550449.479999952</v>
      </c>
      <c r="FM8" s="18">
        <v>0</v>
      </c>
      <c r="FN8" s="19">
        <v>1638788648.9000006</v>
      </c>
      <c r="FO8" s="19">
        <v>0</v>
      </c>
      <c r="FP8" s="18">
        <v>594109.45000000275</v>
      </c>
      <c r="FQ8" s="18">
        <v>0</v>
      </c>
      <c r="FR8" s="18">
        <v>301710.40999999881</v>
      </c>
      <c r="FS8" s="18">
        <v>0</v>
      </c>
      <c r="FT8" s="19">
        <v>361055357.77000046</v>
      </c>
      <c r="FU8" s="19">
        <v>0</v>
      </c>
      <c r="FV8" s="18">
        <v>6804660.7599999979</v>
      </c>
      <c r="FW8" s="18">
        <v>0</v>
      </c>
      <c r="FX8" s="18">
        <v>354250697.01000047</v>
      </c>
      <c r="FY8" s="18">
        <v>0</v>
      </c>
      <c r="FZ8" s="19">
        <v>1276837471.27</v>
      </c>
      <c r="GA8" s="19">
        <v>0</v>
      </c>
      <c r="GB8" s="18">
        <v>234723653.75996324</v>
      </c>
      <c r="GC8" s="18">
        <v>0</v>
      </c>
      <c r="GD8" s="18">
        <v>1042113817.5100368</v>
      </c>
      <c r="GE8" s="18">
        <v>0</v>
      </c>
      <c r="GF8" s="18">
        <v>13122565.10999989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9">
        <v>0</v>
      </c>
      <c r="HA8" s="19">
        <v>0</v>
      </c>
      <c r="HB8" s="18">
        <v>0</v>
      </c>
      <c r="HC8" s="18">
        <v>0</v>
      </c>
      <c r="HD8" s="18">
        <v>0</v>
      </c>
      <c r="HE8" s="18">
        <v>0</v>
      </c>
      <c r="HF8" s="19">
        <v>0</v>
      </c>
      <c r="HG8" s="19">
        <v>0</v>
      </c>
      <c r="HH8" s="18">
        <v>0</v>
      </c>
      <c r="HI8" s="18">
        <v>0</v>
      </c>
      <c r="HJ8" s="18">
        <v>0</v>
      </c>
      <c r="HK8" s="18">
        <v>0</v>
      </c>
      <c r="HL8" s="19">
        <v>0</v>
      </c>
      <c r="HM8" s="19">
        <v>0</v>
      </c>
      <c r="HN8" s="18">
        <v>0</v>
      </c>
      <c r="HO8" s="18">
        <v>0</v>
      </c>
      <c r="HP8" s="18">
        <v>0</v>
      </c>
      <c r="HQ8" s="18">
        <v>0</v>
      </c>
      <c r="HR8" s="18">
        <v>0</v>
      </c>
      <c r="HS8" s="18">
        <v>0</v>
      </c>
      <c r="HT8" s="18">
        <v>6228519316.54</v>
      </c>
      <c r="HU8" s="18">
        <v>0</v>
      </c>
    </row>
    <row r="9" spans="1:229" s="35" customFormat="1" ht="12.75" customHeight="1">
      <c r="A9" s="57" t="s">
        <v>150</v>
      </c>
      <c r="B9" s="17">
        <v>1004</v>
      </c>
      <c r="C9" s="58" t="s">
        <v>146</v>
      </c>
      <c r="D9" s="19">
        <v>1502895746.5699999</v>
      </c>
      <c r="E9" s="19">
        <v>0</v>
      </c>
      <c r="F9" s="18">
        <v>356682746.60000008</v>
      </c>
      <c r="G9" s="18">
        <v>0</v>
      </c>
      <c r="H9" s="18">
        <v>605367085.1960001</v>
      </c>
      <c r="I9" s="18">
        <v>0</v>
      </c>
      <c r="J9" s="18">
        <v>540845914.77399969</v>
      </c>
      <c r="K9" s="18">
        <v>0</v>
      </c>
      <c r="L9" s="18">
        <v>153554369.13999999</v>
      </c>
      <c r="M9" s="18">
        <v>0</v>
      </c>
      <c r="N9" s="18">
        <v>175094401.40000001</v>
      </c>
      <c r="O9" s="18">
        <v>0</v>
      </c>
      <c r="P9" s="18">
        <v>999013.25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131470544.65999998</v>
      </c>
      <c r="AA9" s="18">
        <v>0</v>
      </c>
      <c r="AB9" s="18">
        <v>0</v>
      </c>
      <c r="AC9" s="18">
        <v>0</v>
      </c>
      <c r="AD9" s="18">
        <v>30953280.899999999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1746840082.5000002</v>
      </c>
      <c r="AK9" s="18">
        <v>0</v>
      </c>
      <c r="AL9" s="18">
        <v>13472453.16</v>
      </c>
      <c r="AM9" s="18">
        <v>0</v>
      </c>
      <c r="AN9" s="18">
        <v>527772802.69999999</v>
      </c>
      <c r="AO9" s="18">
        <v>0</v>
      </c>
      <c r="AP9" s="18">
        <v>1574811882.4999998</v>
      </c>
      <c r="AQ9" s="18">
        <v>0</v>
      </c>
      <c r="AR9" s="18">
        <v>1939200.4499999997</v>
      </c>
      <c r="AS9" s="18">
        <v>0</v>
      </c>
      <c r="AT9" s="18">
        <v>53567890.43</v>
      </c>
      <c r="AU9" s="18">
        <v>0</v>
      </c>
      <c r="AV9" s="18">
        <v>49934923.930000007</v>
      </c>
      <c r="AW9" s="18">
        <v>0</v>
      </c>
      <c r="AX9" s="18">
        <v>80674.399999999994</v>
      </c>
      <c r="AY9" s="18">
        <v>0</v>
      </c>
      <c r="AZ9" s="18">
        <v>0</v>
      </c>
      <c r="BA9" s="18">
        <v>0</v>
      </c>
      <c r="BB9" s="18">
        <v>2137200.25</v>
      </c>
      <c r="BC9" s="18">
        <v>0</v>
      </c>
      <c r="BD9" s="18">
        <v>63050166.590000004</v>
      </c>
      <c r="BE9" s="18">
        <v>0</v>
      </c>
      <c r="BF9" s="18">
        <v>0</v>
      </c>
      <c r="BG9" s="18">
        <v>0</v>
      </c>
      <c r="BH9" s="18">
        <v>20673412.91</v>
      </c>
      <c r="BI9" s="18">
        <v>0</v>
      </c>
      <c r="BJ9" s="18">
        <v>2644971.0100000002</v>
      </c>
      <c r="BK9" s="18">
        <v>0</v>
      </c>
      <c r="BL9" s="18">
        <v>1732548.46</v>
      </c>
      <c r="BM9" s="18">
        <v>0</v>
      </c>
      <c r="BN9" s="18">
        <v>5981776.8200000003</v>
      </c>
      <c r="BO9" s="18">
        <v>0</v>
      </c>
      <c r="BP9" s="18">
        <v>652224.77</v>
      </c>
      <c r="BQ9" s="18">
        <v>0</v>
      </c>
      <c r="BR9" s="18">
        <v>127863.84000000001</v>
      </c>
      <c r="BS9" s="18">
        <v>0</v>
      </c>
      <c r="BT9" s="18">
        <v>0</v>
      </c>
      <c r="BU9" s="18">
        <v>0</v>
      </c>
      <c r="BV9" s="18">
        <v>5800694.4499999983</v>
      </c>
      <c r="BW9" s="18">
        <v>0</v>
      </c>
      <c r="BX9" s="18">
        <v>79201.78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120093355.19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4523368.08</v>
      </c>
      <c r="DW9" s="18">
        <v>0</v>
      </c>
      <c r="DX9" s="18">
        <v>878221.75</v>
      </c>
      <c r="DY9" s="18">
        <v>0</v>
      </c>
      <c r="DZ9" s="18">
        <v>0</v>
      </c>
      <c r="EA9" s="18">
        <v>0</v>
      </c>
      <c r="EB9" s="18">
        <v>225810745.30000001</v>
      </c>
      <c r="EC9" s="18">
        <v>0</v>
      </c>
      <c r="ED9" s="18">
        <v>18266070.369999997</v>
      </c>
      <c r="EE9" s="18">
        <v>0</v>
      </c>
      <c r="EF9" s="18">
        <v>16958853.780000001</v>
      </c>
      <c r="EG9" s="18">
        <v>0</v>
      </c>
      <c r="EH9" s="18">
        <v>46062117.989999995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62911829.5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371486.97</v>
      </c>
      <c r="EW9" s="18">
        <v>0</v>
      </c>
      <c r="EX9" s="18">
        <v>40161433.800000004</v>
      </c>
      <c r="EY9" s="18">
        <v>0</v>
      </c>
      <c r="EZ9" s="18">
        <v>2190708.94</v>
      </c>
      <c r="FA9" s="18">
        <v>0</v>
      </c>
      <c r="FB9" s="18">
        <v>766523.17999999993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4329.4100000000035</v>
      </c>
      <c r="FK9" s="18">
        <v>0</v>
      </c>
      <c r="FL9" s="18">
        <v>0</v>
      </c>
      <c r="FM9" s="18">
        <v>0</v>
      </c>
      <c r="FN9" s="19">
        <v>14604932552.519989</v>
      </c>
      <c r="FO9" s="19">
        <v>0</v>
      </c>
      <c r="FP9" s="18">
        <v>0</v>
      </c>
      <c r="FQ9" s="18">
        <v>0</v>
      </c>
      <c r="FR9" s="18">
        <v>3423530.2599999988</v>
      </c>
      <c r="FS9" s="18">
        <v>0</v>
      </c>
      <c r="FT9" s="19">
        <v>3675410481.7309713</v>
      </c>
      <c r="FU9" s="19">
        <v>0</v>
      </c>
      <c r="FV9" s="18">
        <v>499436390.04999816</v>
      </c>
      <c r="FW9" s="18">
        <v>0</v>
      </c>
      <c r="FX9" s="18">
        <v>3175974091.6809731</v>
      </c>
      <c r="FY9" s="18">
        <v>0</v>
      </c>
      <c r="FZ9" s="19">
        <v>10926098540.529018</v>
      </c>
      <c r="GA9" s="19">
        <v>0</v>
      </c>
      <c r="GB9" s="18">
        <v>1869524114</v>
      </c>
      <c r="GC9" s="18">
        <v>0</v>
      </c>
      <c r="GD9" s="18">
        <v>9056574426.5290184</v>
      </c>
      <c r="GE9" s="18">
        <v>0</v>
      </c>
      <c r="GF9" s="18">
        <v>35150958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9">
        <v>0</v>
      </c>
      <c r="HA9" s="19">
        <v>0</v>
      </c>
      <c r="HB9" s="18">
        <v>0</v>
      </c>
      <c r="HC9" s="18">
        <v>0</v>
      </c>
      <c r="HD9" s="18">
        <v>0</v>
      </c>
      <c r="HE9" s="18">
        <v>0</v>
      </c>
      <c r="HF9" s="19">
        <v>0</v>
      </c>
      <c r="HG9" s="19">
        <v>0</v>
      </c>
      <c r="HH9" s="18">
        <v>0</v>
      </c>
      <c r="HI9" s="18">
        <v>0</v>
      </c>
      <c r="HJ9" s="18">
        <v>0</v>
      </c>
      <c r="HK9" s="18">
        <v>0</v>
      </c>
      <c r="HL9" s="19">
        <v>0</v>
      </c>
      <c r="HM9" s="19">
        <v>0</v>
      </c>
      <c r="HN9" s="18">
        <v>0</v>
      </c>
      <c r="HO9" s="18">
        <v>0</v>
      </c>
      <c r="HP9" s="18">
        <v>0</v>
      </c>
      <c r="HQ9" s="18">
        <v>0</v>
      </c>
      <c r="HR9" s="18">
        <v>0</v>
      </c>
      <c r="HS9" s="18">
        <v>0</v>
      </c>
      <c r="HT9" s="18">
        <v>21245349881.649986</v>
      </c>
      <c r="HU9" s="18">
        <v>0</v>
      </c>
    </row>
    <row r="10" spans="1:229" s="35" customFormat="1" ht="12.75" customHeight="1">
      <c r="A10" s="57" t="s">
        <v>152</v>
      </c>
      <c r="B10" s="17">
        <v>1005</v>
      </c>
      <c r="C10" s="58" t="s">
        <v>146</v>
      </c>
      <c r="D10" s="19">
        <v>2404135440.3766718</v>
      </c>
      <c r="E10" s="19">
        <v>0</v>
      </c>
      <c r="F10" s="18">
        <v>480780320.33712298</v>
      </c>
      <c r="G10" s="18">
        <v>0</v>
      </c>
      <c r="H10" s="18">
        <v>838365185.01961899</v>
      </c>
      <c r="I10" s="18">
        <v>0</v>
      </c>
      <c r="J10" s="18">
        <v>1084989935.0199299</v>
      </c>
      <c r="K10" s="18">
        <v>0</v>
      </c>
      <c r="L10" s="18">
        <v>55832558.299999997</v>
      </c>
      <c r="M10" s="18">
        <v>0</v>
      </c>
      <c r="N10" s="18">
        <v>219621857.88</v>
      </c>
      <c r="O10" s="18">
        <v>0</v>
      </c>
      <c r="P10" s="18">
        <v>9574673.2299999893</v>
      </c>
      <c r="Q10" s="18">
        <v>0</v>
      </c>
      <c r="R10" s="18">
        <v>267498.63</v>
      </c>
      <c r="S10" s="18">
        <v>0</v>
      </c>
      <c r="T10" s="18">
        <v>0</v>
      </c>
      <c r="U10" s="18">
        <v>0</v>
      </c>
      <c r="V10" s="18">
        <v>910440</v>
      </c>
      <c r="W10" s="18">
        <v>0</v>
      </c>
      <c r="X10" s="18">
        <v>0</v>
      </c>
      <c r="Y10" s="18">
        <v>0</v>
      </c>
      <c r="Z10" s="18">
        <v>281825666.609999</v>
      </c>
      <c r="AA10" s="18">
        <v>0</v>
      </c>
      <c r="AB10" s="18">
        <v>38992.39</v>
      </c>
      <c r="AC10" s="18">
        <v>0</v>
      </c>
      <c r="AD10" s="18">
        <v>241139315.34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1549021417.8501799</v>
      </c>
      <c r="AK10" s="18">
        <v>0</v>
      </c>
      <c r="AL10" s="18">
        <v>53599285.939999998</v>
      </c>
      <c r="AM10" s="18">
        <v>0</v>
      </c>
      <c r="AN10" s="18">
        <v>522421414.94997799</v>
      </c>
      <c r="AO10" s="18">
        <v>0</v>
      </c>
      <c r="AP10" s="18">
        <v>2514365337.0299702</v>
      </c>
      <c r="AQ10" s="18">
        <v>0</v>
      </c>
      <c r="AR10" s="18">
        <v>13489956.2900002</v>
      </c>
      <c r="AS10" s="18">
        <v>0</v>
      </c>
      <c r="AT10" s="18">
        <v>162412860.09</v>
      </c>
      <c r="AU10" s="18">
        <v>0</v>
      </c>
      <c r="AV10" s="18">
        <v>175052072.38993499</v>
      </c>
      <c r="AW10" s="18">
        <v>0</v>
      </c>
      <c r="AX10" s="18">
        <v>249493.34</v>
      </c>
      <c r="AY10" s="18">
        <v>0</v>
      </c>
      <c r="AZ10" s="18">
        <v>0</v>
      </c>
      <c r="BA10" s="18">
        <v>0</v>
      </c>
      <c r="BB10" s="18">
        <v>23023337.57</v>
      </c>
      <c r="BC10" s="18">
        <v>0</v>
      </c>
      <c r="BD10" s="18">
        <v>52439952.840002596</v>
      </c>
      <c r="BE10" s="18">
        <v>0</v>
      </c>
      <c r="BF10" s="18">
        <v>110000</v>
      </c>
      <c r="BG10" s="18">
        <v>0</v>
      </c>
      <c r="BH10" s="18">
        <v>16681336.279999999</v>
      </c>
      <c r="BI10" s="18">
        <v>0</v>
      </c>
      <c r="BJ10" s="18">
        <v>30141670.190000001</v>
      </c>
      <c r="BK10" s="18">
        <v>0</v>
      </c>
      <c r="BL10" s="18">
        <v>20849729.34</v>
      </c>
      <c r="BM10" s="18">
        <v>0</v>
      </c>
      <c r="BN10" s="18">
        <v>9303561.8800000008</v>
      </c>
      <c r="BO10" s="18">
        <v>0</v>
      </c>
      <c r="BP10" s="18">
        <v>3134564.17</v>
      </c>
      <c r="BQ10" s="18">
        <v>0</v>
      </c>
      <c r="BR10" s="18">
        <v>666673.56000000099</v>
      </c>
      <c r="BS10" s="18">
        <v>0</v>
      </c>
      <c r="BT10" s="18">
        <v>0</v>
      </c>
      <c r="BU10" s="18">
        <v>0</v>
      </c>
      <c r="BV10" s="18">
        <v>45878757.469999999</v>
      </c>
      <c r="BW10" s="18">
        <v>0</v>
      </c>
      <c r="BX10" s="18">
        <v>1204381.93</v>
      </c>
      <c r="BY10" s="18">
        <v>0</v>
      </c>
      <c r="BZ10" s="18">
        <v>0</v>
      </c>
      <c r="CA10" s="18">
        <v>0</v>
      </c>
      <c r="CB10" s="18">
        <v>3190634.6999999802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284925082.47975397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1865428.04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3547105.7899999698</v>
      </c>
      <c r="DW10" s="18">
        <v>0</v>
      </c>
      <c r="DX10" s="18">
        <v>47046791.999995798</v>
      </c>
      <c r="DY10" s="18">
        <v>0</v>
      </c>
      <c r="DZ10" s="18">
        <v>0</v>
      </c>
      <c r="EA10" s="18">
        <v>0</v>
      </c>
      <c r="EB10" s="18">
        <v>241176038.26996499</v>
      </c>
      <c r="EC10" s="18">
        <v>0</v>
      </c>
      <c r="ED10" s="18">
        <v>6732929.4500000002</v>
      </c>
      <c r="EE10" s="18">
        <v>0</v>
      </c>
      <c r="EF10" s="18">
        <v>49128619.439999998</v>
      </c>
      <c r="EG10" s="18">
        <v>0</v>
      </c>
      <c r="EH10" s="18">
        <v>110805616.72999901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16197438.789999999</v>
      </c>
      <c r="EO10" s="18">
        <v>0</v>
      </c>
      <c r="EP10" s="18">
        <v>53163.46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4708896.76</v>
      </c>
      <c r="EW10" s="18">
        <v>0</v>
      </c>
      <c r="EX10" s="18">
        <v>584917545.03999996</v>
      </c>
      <c r="EY10" s="18">
        <v>0</v>
      </c>
      <c r="EZ10" s="18">
        <v>5049661.45</v>
      </c>
      <c r="FA10" s="18">
        <v>0</v>
      </c>
      <c r="FB10" s="18">
        <v>24061331.16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2777769.49</v>
      </c>
      <c r="FK10" s="18">
        <v>0</v>
      </c>
      <c r="FL10" s="18">
        <v>545712.37</v>
      </c>
      <c r="FM10" s="18">
        <v>0</v>
      </c>
      <c r="FN10" s="19">
        <v>4738033664.5696182</v>
      </c>
      <c r="FO10" s="19">
        <v>0</v>
      </c>
      <c r="FP10" s="18">
        <v>53586</v>
      </c>
      <c r="FQ10" s="18">
        <v>0</v>
      </c>
      <c r="FR10" s="18">
        <v>630497</v>
      </c>
      <c r="FS10" s="18">
        <v>0</v>
      </c>
      <c r="FT10" s="19">
        <v>2107680723.0297909</v>
      </c>
      <c r="FU10" s="19">
        <v>0</v>
      </c>
      <c r="FV10" s="18">
        <v>850733119.75508404</v>
      </c>
      <c r="FW10" s="18">
        <v>0</v>
      </c>
      <c r="FX10" s="18">
        <v>1256947603.2747068</v>
      </c>
      <c r="FY10" s="18">
        <v>0</v>
      </c>
      <c r="FZ10" s="19">
        <v>2629668858.5398269</v>
      </c>
      <c r="GA10" s="19">
        <v>0</v>
      </c>
      <c r="GB10" s="18">
        <v>1061210174.495963</v>
      </c>
      <c r="GC10" s="18">
        <v>0</v>
      </c>
      <c r="GD10" s="18">
        <v>1568458684.043864</v>
      </c>
      <c r="GE10" s="18">
        <v>0</v>
      </c>
      <c r="GF10" s="18">
        <v>8489522.6500000097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9">
        <v>0</v>
      </c>
      <c r="HA10" s="19">
        <v>0</v>
      </c>
      <c r="HB10" s="18">
        <v>0</v>
      </c>
      <c r="HC10" s="18">
        <v>0</v>
      </c>
      <c r="HD10" s="18">
        <v>0</v>
      </c>
      <c r="HE10" s="18">
        <v>0</v>
      </c>
      <c r="HF10" s="19">
        <v>0</v>
      </c>
      <c r="HG10" s="19">
        <v>0</v>
      </c>
      <c r="HH10" s="18">
        <v>0</v>
      </c>
      <c r="HI10" s="18">
        <v>0</v>
      </c>
      <c r="HJ10" s="18">
        <v>0</v>
      </c>
      <c r="HK10" s="18">
        <v>0</v>
      </c>
      <c r="HL10" s="19">
        <v>0</v>
      </c>
      <c r="HM10" s="19">
        <v>0</v>
      </c>
      <c r="HN10" s="18">
        <v>0</v>
      </c>
      <c r="HO10" s="18">
        <v>0</v>
      </c>
      <c r="HP10" s="18">
        <v>0</v>
      </c>
      <c r="HQ10" s="18">
        <v>0</v>
      </c>
      <c r="HR10" s="18">
        <v>0</v>
      </c>
      <c r="HS10" s="18">
        <v>0</v>
      </c>
      <c r="HT10" s="18">
        <v>14540645198.506079</v>
      </c>
      <c r="HU10" s="18">
        <v>0</v>
      </c>
    </row>
    <row r="11" spans="1:229" s="35" customFormat="1" ht="12.75" customHeight="1">
      <c r="A11" s="57" t="s">
        <v>154</v>
      </c>
      <c r="B11" s="17">
        <v>1006</v>
      </c>
      <c r="C11" s="58" t="s">
        <v>146</v>
      </c>
      <c r="D11" s="19">
        <v>5908700.5752999997</v>
      </c>
      <c r="E11" s="19">
        <v>0</v>
      </c>
      <c r="F11" s="18">
        <v>2549376.1653</v>
      </c>
      <c r="G11" s="18">
        <v>0</v>
      </c>
      <c r="H11" s="18">
        <v>3076239.94</v>
      </c>
      <c r="I11" s="18">
        <v>0</v>
      </c>
      <c r="J11" s="18">
        <v>283084.46999999997</v>
      </c>
      <c r="K11" s="18">
        <v>0</v>
      </c>
      <c r="L11" s="18">
        <v>0</v>
      </c>
      <c r="M11" s="18">
        <v>0</v>
      </c>
      <c r="N11" s="18">
        <v>90387515.200000003</v>
      </c>
      <c r="O11" s="18">
        <v>0</v>
      </c>
      <c r="P11" s="18">
        <v>0</v>
      </c>
      <c r="Q11" s="18">
        <v>0</v>
      </c>
      <c r="R11" s="18">
        <v>3667526.11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17806.55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1469007286.4096999</v>
      </c>
      <c r="AK11" s="18">
        <v>0</v>
      </c>
      <c r="AL11" s="18">
        <v>3818646.6061</v>
      </c>
      <c r="AM11" s="18">
        <v>0</v>
      </c>
      <c r="AN11" s="18">
        <v>55349825.994800001</v>
      </c>
      <c r="AO11" s="18">
        <v>0</v>
      </c>
      <c r="AP11" s="18">
        <v>590697979.16059995</v>
      </c>
      <c r="AQ11" s="18">
        <v>0</v>
      </c>
      <c r="AR11" s="18">
        <v>0</v>
      </c>
      <c r="AS11" s="18">
        <v>0</v>
      </c>
      <c r="AT11" s="18">
        <v>340788.94</v>
      </c>
      <c r="AU11" s="18">
        <v>0</v>
      </c>
      <c r="AV11" s="18">
        <v>4310036.7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86969.73</v>
      </c>
      <c r="BE11" s="18">
        <v>0</v>
      </c>
      <c r="BF11" s="18">
        <v>0</v>
      </c>
      <c r="BG11" s="18">
        <v>0</v>
      </c>
      <c r="BH11" s="18">
        <v>18000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7193.56</v>
      </c>
      <c r="BS11" s="18">
        <v>0</v>
      </c>
      <c r="BT11" s="18">
        <v>0</v>
      </c>
      <c r="BU11" s="18">
        <v>0</v>
      </c>
      <c r="BV11" s="18">
        <v>341397.67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22639.54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22120587.452300001</v>
      </c>
      <c r="CK11" s="18">
        <v>0</v>
      </c>
      <c r="CL11" s="18">
        <v>190503.21849999999</v>
      </c>
      <c r="CM11" s="18">
        <v>0</v>
      </c>
      <c r="CN11" s="18">
        <v>205255.777</v>
      </c>
      <c r="CO11" s="18">
        <v>0</v>
      </c>
      <c r="CP11" s="18">
        <v>0</v>
      </c>
      <c r="CQ11" s="18">
        <v>0</v>
      </c>
      <c r="CR11" s="18">
        <v>131939.70499999999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14672048.613600001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15405.7461</v>
      </c>
      <c r="DU11" s="18">
        <v>0</v>
      </c>
      <c r="DV11" s="18">
        <v>0</v>
      </c>
      <c r="DW11" s="18">
        <v>0</v>
      </c>
      <c r="DX11" s="18">
        <v>403584412.13800001</v>
      </c>
      <c r="DY11" s="18">
        <v>0</v>
      </c>
      <c r="DZ11" s="18">
        <v>0</v>
      </c>
      <c r="EA11" s="18">
        <v>0</v>
      </c>
      <c r="EB11" s="18">
        <v>626084.07960000006</v>
      </c>
      <c r="EC11" s="18">
        <v>0</v>
      </c>
      <c r="ED11" s="18">
        <v>407138.37</v>
      </c>
      <c r="EE11" s="18">
        <v>0</v>
      </c>
      <c r="EF11" s="18">
        <v>50180.639999999999</v>
      </c>
      <c r="EG11" s="18">
        <v>0</v>
      </c>
      <c r="EH11" s="18">
        <v>540038.16650000005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3708.59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3704360.61</v>
      </c>
      <c r="EW11" s="18">
        <v>0</v>
      </c>
      <c r="EX11" s="18">
        <v>267957310.41</v>
      </c>
      <c r="EY11" s="18">
        <v>0</v>
      </c>
      <c r="EZ11" s="18">
        <v>0</v>
      </c>
      <c r="FA11" s="18">
        <v>0</v>
      </c>
      <c r="FB11" s="18">
        <v>16854616.48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2805717.22</v>
      </c>
      <c r="FI11" s="18">
        <v>0</v>
      </c>
      <c r="FJ11" s="18">
        <v>26146.47</v>
      </c>
      <c r="FK11" s="18">
        <v>0</v>
      </c>
      <c r="FL11" s="18">
        <v>0</v>
      </c>
      <c r="FM11" s="18">
        <v>0</v>
      </c>
      <c r="FN11" s="19">
        <v>1079557005.9967</v>
      </c>
      <c r="FO11" s="19">
        <v>0</v>
      </c>
      <c r="FP11" s="18">
        <v>981432810.13</v>
      </c>
      <c r="FQ11" s="18">
        <v>0</v>
      </c>
      <c r="FR11" s="18">
        <v>70455957.590000004</v>
      </c>
      <c r="FS11" s="18">
        <v>0</v>
      </c>
      <c r="FT11" s="19">
        <v>22217963.460000001</v>
      </c>
      <c r="FU11" s="19">
        <v>0</v>
      </c>
      <c r="FV11" s="18">
        <v>0</v>
      </c>
      <c r="FW11" s="18">
        <v>0</v>
      </c>
      <c r="FX11" s="18">
        <v>22217963.460000001</v>
      </c>
      <c r="FY11" s="18">
        <v>0</v>
      </c>
      <c r="FZ11" s="19">
        <v>5450274.8167000003</v>
      </c>
      <c r="GA11" s="19">
        <v>0</v>
      </c>
      <c r="GB11" s="18">
        <v>0</v>
      </c>
      <c r="GC11" s="18">
        <v>0</v>
      </c>
      <c r="GD11" s="18">
        <v>5450274.8167000003</v>
      </c>
      <c r="GE11" s="18">
        <v>0</v>
      </c>
      <c r="GF11" s="18">
        <v>1374256.926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9">
        <v>0</v>
      </c>
      <c r="HA11" s="19">
        <v>0</v>
      </c>
      <c r="HB11" s="18">
        <v>0</v>
      </c>
      <c r="HC11" s="18">
        <v>0</v>
      </c>
      <c r="HD11" s="18">
        <v>0</v>
      </c>
      <c r="HE11" s="18">
        <v>0</v>
      </c>
      <c r="HF11" s="19">
        <v>0</v>
      </c>
      <c r="HG11" s="19">
        <v>0</v>
      </c>
      <c r="HH11" s="18">
        <v>0</v>
      </c>
      <c r="HI11" s="18">
        <v>0</v>
      </c>
      <c r="HJ11" s="18">
        <v>0</v>
      </c>
      <c r="HK11" s="18">
        <v>0</v>
      </c>
      <c r="HL11" s="19">
        <v>0</v>
      </c>
      <c r="HM11" s="19">
        <v>0</v>
      </c>
      <c r="HN11" s="18">
        <v>0</v>
      </c>
      <c r="HO11" s="18">
        <v>0</v>
      </c>
      <c r="HP11" s="18">
        <v>0</v>
      </c>
      <c r="HQ11" s="18">
        <v>0</v>
      </c>
      <c r="HR11" s="18">
        <v>0</v>
      </c>
      <c r="HS11" s="18">
        <v>0</v>
      </c>
      <c r="HT11" s="18">
        <v>4038809029.3557987</v>
      </c>
      <c r="HU11" s="18">
        <v>0</v>
      </c>
    </row>
    <row r="12" spans="1:229" s="35" customFormat="1" ht="12.75" customHeight="1">
      <c r="A12" s="57" t="s">
        <v>156</v>
      </c>
      <c r="B12" s="17">
        <v>1007</v>
      </c>
      <c r="C12" s="58" t="s">
        <v>146</v>
      </c>
      <c r="D12" s="19">
        <v>0</v>
      </c>
      <c r="E12" s="19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136373650.39974004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9">
        <v>0</v>
      </c>
      <c r="FO12" s="19">
        <v>0</v>
      </c>
      <c r="FP12" s="18">
        <v>0</v>
      </c>
      <c r="FQ12" s="18">
        <v>0</v>
      </c>
      <c r="FR12" s="18">
        <v>0</v>
      </c>
      <c r="FS12" s="18">
        <v>0</v>
      </c>
      <c r="FT12" s="19">
        <v>0</v>
      </c>
      <c r="FU12" s="19">
        <v>0</v>
      </c>
      <c r="FV12" s="18">
        <v>0</v>
      </c>
      <c r="FW12" s="18">
        <v>0</v>
      </c>
      <c r="FX12" s="18">
        <v>0</v>
      </c>
      <c r="FY12" s="18">
        <v>0</v>
      </c>
      <c r="FZ12" s="19">
        <v>0</v>
      </c>
      <c r="GA12" s="19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9">
        <v>0</v>
      </c>
      <c r="HA12" s="19">
        <v>0</v>
      </c>
      <c r="HB12" s="18">
        <v>0</v>
      </c>
      <c r="HC12" s="18">
        <v>0</v>
      </c>
      <c r="HD12" s="18">
        <v>0</v>
      </c>
      <c r="HE12" s="18">
        <v>0</v>
      </c>
      <c r="HF12" s="19">
        <v>0</v>
      </c>
      <c r="HG12" s="19">
        <v>0</v>
      </c>
      <c r="HH12" s="18">
        <v>0</v>
      </c>
      <c r="HI12" s="18">
        <v>0</v>
      </c>
      <c r="HJ12" s="18">
        <v>0</v>
      </c>
      <c r="HK12" s="18">
        <v>0</v>
      </c>
      <c r="HL12" s="19">
        <v>0</v>
      </c>
      <c r="HM12" s="19">
        <v>0</v>
      </c>
      <c r="HN12" s="18">
        <v>0</v>
      </c>
      <c r="HO12" s="18">
        <v>0</v>
      </c>
      <c r="HP12" s="18">
        <v>0</v>
      </c>
      <c r="HQ12" s="18">
        <v>0</v>
      </c>
      <c r="HR12" s="18">
        <v>0</v>
      </c>
      <c r="HS12" s="18">
        <v>0</v>
      </c>
      <c r="HT12" s="18">
        <v>136373650.39974004</v>
      </c>
      <c r="HU12" s="18">
        <v>0</v>
      </c>
    </row>
    <row r="13" spans="1:229" s="35" customFormat="1" ht="12.75" customHeight="1">
      <c r="A13" s="57" t="s">
        <v>158</v>
      </c>
      <c r="B13" s="17">
        <v>1008</v>
      </c>
      <c r="C13" s="58" t="s">
        <v>146</v>
      </c>
      <c r="D13" s="19">
        <v>242010730.39999998</v>
      </c>
      <c r="E13" s="19">
        <v>0</v>
      </c>
      <c r="F13" s="18">
        <v>15249626.029999999</v>
      </c>
      <c r="G13" s="18">
        <v>0</v>
      </c>
      <c r="H13" s="18">
        <v>142350519.70999998</v>
      </c>
      <c r="I13" s="18">
        <v>0</v>
      </c>
      <c r="J13" s="18">
        <v>84410584.659999996</v>
      </c>
      <c r="K13" s="18">
        <v>0</v>
      </c>
      <c r="L13" s="18">
        <v>17293226.359999999</v>
      </c>
      <c r="M13" s="18">
        <v>0</v>
      </c>
      <c r="N13" s="18">
        <v>37747308.669999994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28938542.510000002</v>
      </c>
      <c r="AA13" s="18">
        <v>0</v>
      </c>
      <c r="AB13" s="18">
        <v>0</v>
      </c>
      <c r="AC13" s="18">
        <v>0</v>
      </c>
      <c r="AD13" s="18">
        <v>3003662.0999999996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1328386668.6123199</v>
      </c>
      <c r="AK13" s="18">
        <v>0</v>
      </c>
      <c r="AL13" s="18">
        <v>33817.447679999997</v>
      </c>
      <c r="AM13" s="18">
        <v>0</v>
      </c>
      <c r="AN13" s="18">
        <v>88518515.359999999</v>
      </c>
      <c r="AO13" s="18">
        <v>0</v>
      </c>
      <c r="AP13" s="18">
        <v>771385417</v>
      </c>
      <c r="AQ13" s="18">
        <v>0</v>
      </c>
      <c r="AR13" s="18">
        <v>0</v>
      </c>
      <c r="AS13" s="18">
        <v>0</v>
      </c>
      <c r="AT13" s="18">
        <v>21078854.93</v>
      </c>
      <c r="AU13" s="18">
        <v>0</v>
      </c>
      <c r="AV13" s="18">
        <v>27147510.060000002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548077.93000000005</v>
      </c>
      <c r="BC13" s="18">
        <v>0</v>
      </c>
      <c r="BD13" s="18">
        <v>5237929.6100000003</v>
      </c>
      <c r="BE13" s="18">
        <v>0</v>
      </c>
      <c r="BF13" s="18">
        <v>0</v>
      </c>
      <c r="BG13" s="18">
        <v>0</v>
      </c>
      <c r="BH13" s="18">
        <v>83831.56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2610.54</v>
      </c>
      <c r="BS13" s="18">
        <v>0</v>
      </c>
      <c r="BT13" s="18">
        <v>0</v>
      </c>
      <c r="BU13" s="18">
        <v>0</v>
      </c>
      <c r="BV13" s="18">
        <v>6489030.0100000007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191307.05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5364663.9499999993</v>
      </c>
      <c r="CM13" s="18">
        <v>0</v>
      </c>
      <c r="CN13" s="18">
        <v>10476511.83</v>
      </c>
      <c r="CO13" s="18">
        <v>0</v>
      </c>
      <c r="CP13" s="18">
        <v>0</v>
      </c>
      <c r="CQ13" s="18">
        <v>0</v>
      </c>
      <c r="CR13" s="18">
        <v>4055943.39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20138964.34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-7177.58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1668679.0099999998</v>
      </c>
      <c r="DY13" s="18">
        <v>0</v>
      </c>
      <c r="DZ13" s="18">
        <v>0</v>
      </c>
      <c r="EA13" s="18">
        <v>0</v>
      </c>
      <c r="EB13" s="18">
        <v>21160200.809999999</v>
      </c>
      <c r="EC13" s="18">
        <v>0</v>
      </c>
      <c r="ED13" s="18">
        <v>268280.02</v>
      </c>
      <c r="EE13" s="18">
        <v>0</v>
      </c>
      <c r="EF13" s="18">
        <v>38668593.649999999</v>
      </c>
      <c r="EG13" s="18">
        <v>0</v>
      </c>
      <c r="EH13" s="18">
        <v>4992762.7300000004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20952887.939999998</v>
      </c>
      <c r="FM13" s="18">
        <v>0</v>
      </c>
      <c r="FN13" s="19">
        <v>1427290.7700000005</v>
      </c>
      <c r="FO13" s="19">
        <v>0</v>
      </c>
      <c r="FP13" s="18">
        <v>0</v>
      </c>
      <c r="FQ13" s="18">
        <v>0</v>
      </c>
      <c r="FR13" s="18">
        <v>0</v>
      </c>
      <c r="FS13" s="18">
        <v>0</v>
      </c>
      <c r="FT13" s="19">
        <v>0</v>
      </c>
      <c r="FU13" s="19">
        <v>0</v>
      </c>
      <c r="FV13" s="18">
        <v>0</v>
      </c>
      <c r="FW13" s="18">
        <v>0</v>
      </c>
      <c r="FX13" s="18">
        <v>0</v>
      </c>
      <c r="FY13" s="18">
        <v>0</v>
      </c>
      <c r="FZ13" s="19">
        <v>1427290.7700000005</v>
      </c>
      <c r="GA13" s="19">
        <v>0</v>
      </c>
      <c r="GB13" s="18">
        <v>0</v>
      </c>
      <c r="GC13" s="18">
        <v>0</v>
      </c>
      <c r="GD13" s="18">
        <v>1427290.7700000005</v>
      </c>
      <c r="GE13" s="18">
        <v>0</v>
      </c>
      <c r="GF13" s="18">
        <v>3411549.8800000004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9">
        <v>0</v>
      </c>
      <c r="HA13" s="19">
        <v>0</v>
      </c>
      <c r="HB13" s="18">
        <v>0</v>
      </c>
      <c r="HC13" s="18">
        <v>0</v>
      </c>
      <c r="HD13" s="18">
        <v>0</v>
      </c>
      <c r="HE13" s="18">
        <v>0</v>
      </c>
      <c r="HF13" s="19">
        <v>0</v>
      </c>
      <c r="HG13" s="19">
        <v>0</v>
      </c>
      <c r="HH13" s="18">
        <v>0</v>
      </c>
      <c r="HI13" s="18">
        <v>0</v>
      </c>
      <c r="HJ13" s="18">
        <v>0</v>
      </c>
      <c r="HK13" s="18">
        <v>0</v>
      </c>
      <c r="HL13" s="19">
        <v>0</v>
      </c>
      <c r="HM13" s="19">
        <v>0</v>
      </c>
      <c r="HN13" s="18">
        <v>0</v>
      </c>
      <c r="HO13" s="18">
        <v>0</v>
      </c>
      <c r="HP13" s="18">
        <v>0</v>
      </c>
      <c r="HQ13" s="18">
        <v>0</v>
      </c>
      <c r="HR13" s="18">
        <v>0</v>
      </c>
      <c r="HS13" s="18">
        <v>0</v>
      </c>
      <c r="HT13" s="18">
        <v>2710676190.8900003</v>
      </c>
      <c r="HU13" s="18">
        <v>0</v>
      </c>
    </row>
    <row r="14" spans="1:229" s="35" customFormat="1" ht="12.75" customHeight="1">
      <c r="A14" s="57" t="s">
        <v>160</v>
      </c>
      <c r="B14" s="17">
        <v>1009</v>
      </c>
      <c r="C14" s="58" t="s">
        <v>146</v>
      </c>
      <c r="D14" s="19">
        <v>2751290931.0500007</v>
      </c>
      <c r="E14" s="19">
        <v>40280401.939999998</v>
      </c>
      <c r="F14" s="18">
        <v>486958483.92667449</v>
      </c>
      <c r="G14" s="18">
        <v>7129338.1733256634</v>
      </c>
      <c r="H14" s="18">
        <v>493031384.84038007</v>
      </c>
      <c r="I14" s="18">
        <v>7218248.7596199661</v>
      </c>
      <c r="J14" s="18">
        <v>1771301062.2829461</v>
      </c>
      <c r="K14" s="18">
        <v>25932815.007054366</v>
      </c>
      <c r="L14" s="18">
        <v>161329108.55000001</v>
      </c>
      <c r="M14" s="18">
        <v>0</v>
      </c>
      <c r="N14" s="18">
        <v>173204502.86000001</v>
      </c>
      <c r="O14" s="18">
        <v>0</v>
      </c>
      <c r="P14" s="18">
        <v>162907.76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166929841.03</v>
      </c>
      <c r="AA14" s="18">
        <v>687899.73999999987</v>
      </c>
      <c r="AB14" s="18">
        <v>0</v>
      </c>
      <c r="AC14" s="18">
        <v>0</v>
      </c>
      <c r="AD14" s="18">
        <v>46107410.359999999</v>
      </c>
      <c r="AE14" s="18">
        <v>287395.46999999997</v>
      </c>
      <c r="AF14" s="18">
        <v>0</v>
      </c>
      <c r="AG14" s="18">
        <v>0</v>
      </c>
      <c r="AH14" s="18">
        <v>0</v>
      </c>
      <c r="AI14" s="18">
        <v>0</v>
      </c>
      <c r="AJ14" s="18">
        <v>1345768227.99</v>
      </c>
      <c r="AK14" s="18">
        <v>0</v>
      </c>
      <c r="AL14" s="18">
        <v>11130750.710000001</v>
      </c>
      <c r="AM14" s="18">
        <v>0</v>
      </c>
      <c r="AN14" s="18">
        <v>514669398.91000003</v>
      </c>
      <c r="AO14" s="18">
        <v>7155485.9899999928</v>
      </c>
      <c r="AP14" s="18">
        <v>1773130867.8100002</v>
      </c>
      <c r="AQ14" s="18">
        <v>51384681.869999997</v>
      </c>
      <c r="AR14" s="18">
        <v>20000</v>
      </c>
      <c r="AS14" s="18">
        <v>0</v>
      </c>
      <c r="AT14" s="18">
        <v>162875381.58000001</v>
      </c>
      <c r="AU14" s="18">
        <v>96534.44</v>
      </c>
      <c r="AV14" s="18">
        <v>94445549.889999986</v>
      </c>
      <c r="AW14" s="18">
        <v>515338.18000000005</v>
      </c>
      <c r="AX14" s="18">
        <v>3019.6299999999997</v>
      </c>
      <c r="AY14" s="18">
        <v>4.53</v>
      </c>
      <c r="AZ14" s="18">
        <v>0</v>
      </c>
      <c r="BA14" s="18">
        <v>0</v>
      </c>
      <c r="BB14" s="18">
        <v>17180364.829999998</v>
      </c>
      <c r="BC14" s="18">
        <v>903244.83000000136</v>
      </c>
      <c r="BD14" s="18">
        <v>88425013.580000013</v>
      </c>
      <c r="BE14" s="18">
        <v>938006.31999999972</v>
      </c>
      <c r="BF14" s="18">
        <v>115439.96</v>
      </c>
      <c r="BG14" s="18">
        <v>0</v>
      </c>
      <c r="BH14" s="18">
        <v>2554651.6</v>
      </c>
      <c r="BI14" s="18">
        <v>0</v>
      </c>
      <c r="BJ14" s="18">
        <v>125271.67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259602.04</v>
      </c>
      <c r="BQ14" s="18">
        <v>0</v>
      </c>
      <c r="BR14" s="18">
        <v>109490.44</v>
      </c>
      <c r="BS14" s="18">
        <v>0</v>
      </c>
      <c r="BT14" s="18">
        <v>0</v>
      </c>
      <c r="BU14" s="18">
        <v>0</v>
      </c>
      <c r="BV14" s="18">
        <v>9832723.1099999994</v>
      </c>
      <c r="BW14" s="18">
        <v>3849.96</v>
      </c>
      <c r="BX14" s="18">
        <v>214800</v>
      </c>
      <c r="BY14" s="18">
        <v>0</v>
      </c>
      <c r="BZ14" s="18">
        <v>0</v>
      </c>
      <c r="CA14" s="18">
        <v>0</v>
      </c>
      <c r="CB14" s="18">
        <v>7713033.2799999993</v>
      </c>
      <c r="CC14" s="18">
        <v>26972.240000000002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121795160.13</v>
      </c>
      <c r="DE14" s="18">
        <v>307721.83000000013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-106.85</v>
      </c>
      <c r="DU14" s="18">
        <v>0</v>
      </c>
      <c r="DV14" s="18">
        <v>657552.02</v>
      </c>
      <c r="DW14" s="18">
        <v>0</v>
      </c>
      <c r="DX14" s="18">
        <v>21637922.609999999</v>
      </c>
      <c r="DY14" s="18">
        <v>1507.79</v>
      </c>
      <c r="DZ14" s="18">
        <v>0</v>
      </c>
      <c r="EA14" s="18">
        <v>0</v>
      </c>
      <c r="EB14" s="18">
        <v>200966289.96000001</v>
      </c>
      <c r="EC14" s="18">
        <v>2119042.5599999996</v>
      </c>
      <c r="ED14" s="18">
        <v>17568947.75</v>
      </c>
      <c r="EE14" s="18">
        <v>0</v>
      </c>
      <c r="EF14" s="18">
        <v>139987738.21000001</v>
      </c>
      <c r="EG14" s="18">
        <v>-367800.65</v>
      </c>
      <c r="EH14" s="18">
        <v>202672740.63</v>
      </c>
      <c r="EI14" s="18">
        <v>2286127.6100000008</v>
      </c>
      <c r="EJ14" s="18">
        <v>0</v>
      </c>
      <c r="EK14" s="18">
        <v>0</v>
      </c>
      <c r="EL14" s="18">
        <v>0</v>
      </c>
      <c r="EM14" s="18">
        <v>0</v>
      </c>
      <c r="EN14" s="18">
        <v>192060224.16</v>
      </c>
      <c r="EO14" s="18">
        <v>51.47</v>
      </c>
      <c r="EP14" s="18">
        <v>611.37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3920483.61</v>
      </c>
      <c r="EW14" s="18">
        <v>0</v>
      </c>
      <c r="EX14" s="18">
        <v>481319610.94</v>
      </c>
      <c r="EY14" s="18">
        <v>0</v>
      </c>
      <c r="EZ14" s="18">
        <v>1329094.3899999999</v>
      </c>
      <c r="FA14" s="18">
        <v>0</v>
      </c>
      <c r="FB14" s="18">
        <v>7646345.75</v>
      </c>
      <c r="FC14" s="18">
        <v>0</v>
      </c>
      <c r="FD14" s="18">
        <v>39346.29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375631.78</v>
      </c>
      <c r="FK14" s="18">
        <v>0</v>
      </c>
      <c r="FL14" s="18">
        <v>0.01</v>
      </c>
      <c r="FM14" s="18">
        <v>0.1</v>
      </c>
      <c r="FN14" s="19">
        <v>2745720009.6000004</v>
      </c>
      <c r="FO14" s="19">
        <v>4689439.4900000012</v>
      </c>
      <c r="FP14" s="18">
        <v>-3838431.6900000498</v>
      </c>
      <c r="FQ14" s="18">
        <v>0</v>
      </c>
      <c r="FR14" s="18">
        <v>284443.39999999997</v>
      </c>
      <c r="FS14" s="18">
        <v>0</v>
      </c>
      <c r="FT14" s="19">
        <v>1852167277.1300008</v>
      </c>
      <c r="FU14" s="19">
        <v>0</v>
      </c>
      <c r="FV14" s="18">
        <v>65528254.93999996</v>
      </c>
      <c r="FW14" s="18">
        <v>0</v>
      </c>
      <c r="FX14" s="18">
        <v>1786639022.1900008</v>
      </c>
      <c r="FY14" s="18">
        <v>0</v>
      </c>
      <c r="FZ14" s="19">
        <v>897106720.75999951</v>
      </c>
      <c r="GA14" s="19">
        <v>4689439.4900000012</v>
      </c>
      <c r="GB14" s="18">
        <v>352802576.71999806</v>
      </c>
      <c r="GC14" s="18">
        <v>1514841.1799999997</v>
      </c>
      <c r="GD14" s="18">
        <v>544304144.04000139</v>
      </c>
      <c r="GE14" s="18">
        <v>3174598.3100000015</v>
      </c>
      <c r="GF14" s="18">
        <v>13618924.279999999</v>
      </c>
      <c r="GG14" s="18">
        <v>70403.820000000007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9">
        <v>0</v>
      </c>
      <c r="HA14" s="19">
        <v>0</v>
      </c>
      <c r="HB14" s="18">
        <v>0</v>
      </c>
      <c r="HC14" s="18">
        <v>0</v>
      </c>
      <c r="HD14" s="18">
        <v>0</v>
      </c>
      <c r="HE14" s="18">
        <v>0</v>
      </c>
      <c r="HF14" s="19">
        <v>0</v>
      </c>
      <c r="HG14" s="19">
        <v>0</v>
      </c>
      <c r="HH14" s="18">
        <v>0</v>
      </c>
      <c r="HI14" s="18">
        <v>0</v>
      </c>
      <c r="HJ14" s="18">
        <v>0</v>
      </c>
      <c r="HK14" s="18">
        <v>0</v>
      </c>
      <c r="HL14" s="19">
        <v>0</v>
      </c>
      <c r="HM14" s="19">
        <v>0</v>
      </c>
      <c r="HN14" s="18">
        <v>0</v>
      </c>
      <c r="HO14" s="18">
        <v>0</v>
      </c>
      <c r="HP14" s="18">
        <v>0</v>
      </c>
      <c r="HQ14" s="18">
        <v>0</v>
      </c>
      <c r="HR14" s="18">
        <v>0</v>
      </c>
      <c r="HS14" s="18">
        <v>0</v>
      </c>
      <c r="HT14" s="18">
        <v>11478914815.280003</v>
      </c>
      <c r="HU14" s="18">
        <v>111386309.52999997</v>
      </c>
    </row>
    <row r="15" spans="1:229" s="35" customFormat="1" ht="12.75" customHeight="1">
      <c r="A15" s="57" t="s">
        <v>162</v>
      </c>
      <c r="B15" s="17">
        <v>1010</v>
      </c>
      <c r="C15" s="58" t="s">
        <v>146</v>
      </c>
      <c r="D15" s="19">
        <v>0</v>
      </c>
      <c r="E15" s="19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516302.24393485603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723564.74227193103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5015633.8754790574</v>
      </c>
      <c r="DE15" s="18">
        <v>0</v>
      </c>
      <c r="DF15" s="18">
        <v>13957904.7142857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254144.16194045186</v>
      </c>
      <c r="DU15" s="18">
        <v>0</v>
      </c>
      <c r="DV15" s="18">
        <v>7013832.3239207463</v>
      </c>
      <c r="DW15" s="18">
        <v>0</v>
      </c>
      <c r="DX15" s="18">
        <v>105689.20864336597</v>
      </c>
      <c r="DY15" s="18">
        <v>0</v>
      </c>
      <c r="DZ15" s="18">
        <v>0</v>
      </c>
      <c r="EA15" s="18">
        <v>0</v>
      </c>
      <c r="EB15" s="18">
        <v>25937755.457142856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689121369.92142868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128.59047619047618</v>
      </c>
      <c r="FM15" s="18">
        <v>0</v>
      </c>
      <c r="FN15" s="19">
        <v>0</v>
      </c>
      <c r="FO15" s="19">
        <v>0</v>
      </c>
      <c r="FP15" s="18">
        <v>0</v>
      </c>
      <c r="FQ15" s="18">
        <v>0</v>
      </c>
      <c r="FR15" s="18">
        <v>0</v>
      </c>
      <c r="FS15" s="18">
        <v>0</v>
      </c>
      <c r="FT15" s="19">
        <v>0</v>
      </c>
      <c r="FU15" s="19">
        <v>0</v>
      </c>
      <c r="FV15" s="18">
        <v>0</v>
      </c>
      <c r="FW15" s="18">
        <v>0</v>
      </c>
      <c r="FX15" s="18">
        <v>0</v>
      </c>
      <c r="FY15" s="18">
        <v>0</v>
      </c>
      <c r="FZ15" s="19">
        <v>0</v>
      </c>
      <c r="GA15" s="19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9">
        <v>0</v>
      </c>
      <c r="HA15" s="19">
        <v>0</v>
      </c>
      <c r="HB15" s="18">
        <v>0</v>
      </c>
      <c r="HC15" s="18">
        <v>0</v>
      </c>
      <c r="HD15" s="18">
        <v>0</v>
      </c>
      <c r="HE15" s="18">
        <v>0</v>
      </c>
      <c r="HF15" s="19">
        <v>0</v>
      </c>
      <c r="HG15" s="19">
        <v>0</v>
      </c>
      <c r="HH15" s="18">
        <v>0</v>
      </c>
      <c r="HI15" s="18">
        <v>0</v>
      </c>
      <c r="HJ15" s="18">
        <v>0</v>
      </c>
      <c r="HK15" s="18">
        <v>0</v>
      </c>
      <c r="HL15" s="19">
        <v>0</v>
      </c>
      <c r="HM15" s="19">
        <v>0</v>
      </c>
      <c r="HN15" s="18">
        <v>0</v>
      </c>
      <c r="HO15" s="18">
        <v>0</v>
      </c>
      <c r="HP15" s="18">
        <v>0</v>
      </c>
      <c r="HQ15" s="18">
        <v>0</v>
      </c>
      <c r="HR15" s="18">
        <v>0</v>
      </c>
      <c r="HS15" s="18">
        <v>0</v>
      </c>
      <c r="HT15" s="18">
        <v>742646325.23952377</v>
      </c>
      <c r="HU15" s="18">
        <v>0</v>
      </c>
    </row>
    <row r="16" spans="1:229" s="35" customFormat="1" ht="12.75" customHeight="1">
      <c r="A16" s="57" t="s">
        <v>164</v>
      </c>
      <c r="B16" s="17">
        <v>1011</v>
      </c>
      <c r="C16" s="58" t="s">
        <v>146</v>
      </c>
      <c r="D16" s="19">
        <v>0</v>
      </c>
      <c r="E16" s="19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88210006.974537924</v>
      </c>
      <c r="DO16" s="18">
        <v>0</v>
      </c>
      <c r="DP16" s="18">
        <v>0</v>
      </c>
      <c r="DQ16" s="18">
        <v>60793548.897357985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9">
        <v>0</v>
      </c>
      <c r="FO16" s="19">
        <v>0</v>
      </c>
      <c r="FP16" s="18">
        <v>0</v>
      </c>
      <c r="FQ16" s="18">
        <v>0</v>
      </c>
      <c r="FR16" s="18">
        <v>0</v>
      </c>
      <c r="FS16" s="18">
        <v>0</v>
      </c>
      <c r="FT16" s="19">
        <v>0</v>
      </c>
      <c r="FU16" s="19">
        <v>0</v>
      </c>
      <c r="FV16" s="18">
        <v>0</v>
      </c>
      <c r="FW16" s="18">
        <v>0</v>
      </c>
      <c r="FX16" s="18">
        <v>0</v>
      </c>
      <c r="FY16" s="18">
        <v>0</v>
      </c>
      <c r="FZ16" s="19">
        <v>0</v>
      </c>
      <c r="GA16" s="19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9">
        <v>0</v>
      </c>
      <c r="HA16" s="19">
        <v>0</v>
      </c>
      <c r="HB16" s="18">
        <v>0</v>
      </c>
      <c r="HC16" s="18">
        <v>0</v>
      </c>
      <c r="HD16" s="18">
        <v>0</v>
      </c>
      <c r="HE16" s="18">
        <v>0</v>
      </c>
      <c r="HF16" s="19">
        <v>0</v>
      </c>
      <c r="HG16" s="19">
        <v>0</v>
      </c>
      <c r="HH16" s="18">
        <v>0</v>
      </c>
      <c r="HI16" s="18">
        <v>0</v>
      </c>
      <c r="HJ16" s="18">
        <v>0</v>
      </c>
      <c r="HK16" s="18">
        <v>0</v>
      </c>
      <c r="HL16" s="19">
        <v>0</v>
      </c>
      <c r="HM16" s="19">
        <v>0</v>
      </c>
      <c r="HN16" s="18">
        <v>0</v>
      </c>
      <c r="HO16" s="18">
        <v>0</v>
      </c>
      <c r="HP16" s="18">
        <v>0</v>
      </c>
      <c r="HQ16" s="18">
        <v>0</v>
      </c>
      <c r="HR16" s="18">
        <v>0</v>
      </c>
      <c r="HS16" s="18">
        <v>0</v>
      </c>
      <c r="HT16" s="18">
        <v>88210006.974537924</v>
      </c>
      <c r="HU16" s="18">
        <v>60793548.897357985</v>
      </c>
    </row>
    <row r="17" spans="1:229" s="35" customFormat="1" ht="12.75" customHeight="1">
      <c r="A17" s="57" t="s">
        <v>166</v>
      </c>
      <c r="B17" s="17">
        <v>1012</v>
      </c>
      <c r="C17" s="58" t="s">
        <v>146</v>
      </c>
      <c r="D17" s="19">
        <v>24525163</v>
      </c>
      <c r="E17" s="19">
        <v>0</v>
      </c>
      <c r="F17" s="18">
        <v>162149</v>
      </c>
      <c r="G17" s="18">
        <v>0</v>
      </c>
      <c r="H17" s="18">
        <v>4482288</v>
      </c>
      <c r="I17" s="18">
        <v>0</v>
      </c>
      <c r="J17" s="18">
        <v>19880726</v>
      </c>
      <c r="K17" s="18">
        <v>0</v>
      </c>
      <c r="L17" s="18">
        <v>7008573</v>
      </c>
      <c r="M17" s="18">
        <v>0</v>
      </c>
      <c r="N17" s="18">
        <v>5660760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27278207</v>
      </c>
      <c r="AA17" s="18">
        <v>0</v>
      </c>
      <c r="AB17" s="18">
        <v>0</v>
      </c>
      <c r="AC17" s="18">
        <v>0</v>
      </c>
      <c r="AD17" s="18">
        <v>46075201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442789143</v>
      </c>
      <c r="AK17" s="18">
        <v>0</v>
      </c>
      <c r="AL17" s="18">
        <v>0</v>
      </c>
      <c r="AM17" s="18">
        <v>0</v>
      </c>
      <c r="AN17" s="18">
        <v>136739524.75</v>
      </c>
      <c r="AO17" s="18">
        <v>0</v>
      </c>
      <c r="AP17" s="18">
        <v>1989387.68</v>
      </c>
      <c r="AQ17" s="18">
        <v>0</v>
      </c>
      <c r="AR17" s="18">
        <v>0</v>
      </c>
      <c r="AS17" s="18">
        <v>0</v>
      </c>
      <c r="AT17" s="18">
        <v>45981759</v>
      </c>
      <c r="AU17" s="18">
        <v>0</v>
      </c>
      <c r="AV17" s="18">
        <v>14719778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307468</v>
      </c>
      <c r="BC17" s="18">
        <v>0</v>
      </c>
      <c r="BD17" s="18">
        <v>820888</v>
      </c>
      <c r="BE17" s="18">
        <v>0</v>
      </c>
      <c r="BF17" s="18">
        <v>0</v>
      </c>
      <c r="BG17" s="18">
        <v>0</v>
      </c>
      <c r="BH17" s="18">
        <v>968900</v>
      </c>
      <c r="BI17" s="18">
        <v>0</v>
      </c>
      <c r="BJ17" s="18">
        <v>11928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-231</v>
      </c>
      <c r="BS17" s="18">
        <v>0</v>
      </c>
      <c r="BT17" s="18">
        <v>0</v>
      </c>
      <c r="BU17" s="18">
        <v>0</v>
      </c>
      <c r="BV17" s="18">
        <v>5912249</v>
      </c>
      <c r="BW17" s="18">
        <v>0</v>
      </c>
      <c r="BX17" s="18">
        <v>388124</v>
      </c>
      <c r="BY17" s="18">
        <v>0</v>
      </c>
      <c r="BZ17" s="18">
        <v>0</v>
      </c>
      <c r="CA17" s="18">
        <v>0</v>
      </c>
      <c r="CB17" s="18">
        <v>260563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73385194</v>
      </c>
      <c r="CK17" s="18">
        <v>0</v>
      </c>
      <c r="CL17" s="18">
        <v>991812</v>
      </c>
      <c r="CM17" s="18">
        <v>0</v>
      </c>
      <c r="CN17" s="18">
        <v>831376</v>
      </c>
      <c r="CO17" s="18">
        <v>0</v>
      </c>
      <c r="CP17" s="18">
        <v>0</v>
      </c>
      <c r="CQ17" s="18">
        <v>0</v>
      </c>
      <c r="CR17" s="18">
        <v>725960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3323986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7004611</v>
      </c>
      <c r="DY17" s="18">
        <v>0</v>
      </c>
      <c r="DZ17" s="18">
        <v>0</v>
      </c>
      <c r="EA17" s="18">
        <v>0</v>
      </c>
      <c r="EB17" s="18">
        <v>10697189</v>
      </c>
      <c r="EC17" s="18">
        <v>0</v>
      </c>
      <c r="ED17" s="18">
        <v>483690</v>
      </c>
      <c r="EE17" s="18">
        <v>0</v>
      </c>
      <c r="EF17" s="18">
        <v>52959085</v>
      </c>
      <c r="EG17" s="18">
        <v>0</v>
      </c>
      <c r="EH17" s="18">
        <v>3484132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3755152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9">
        <v>0</v>
      </c>
      <c r="FO17" s="19">
        <v>0</v>
      </c>
      <c r="FP17" s="18">
        <v>0</v>
      </c>
      <c r="FQ17" s="18">
        <v>0</v>
      </c>
      <c r="FR17" s="18">
        <v>0</v>
      </c>
      <c r="FS17" s="18">
        <v>0</v>
      </c>
      <c r="FT17" s="19">
        <v>0</v>
      </c>
      <c r="FU17" s="19">
        <v>0</v>
      </c>
      <c r="FV17" s="18">
        <v>0</v>
      </c>
      <c r="FW17" s="18">
        <v>0</v>
      </c>
      <c r="FX17" s="18">
        <v>0</v>
      </c>
      <c r="FY17" s="18">
        <v>0</v>
      </c>
      <c r="FZ17" s="19">
        <v>0</v>
      </c>
      <c r="GA17" s="19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25913</v>
      </c>
      <c r="GG17" s="18">
        <v>0</v>
      </c>
      <c r="GH17" s="18">
        <v>51554842.75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9">
        <v>0</v>
      </c>
      <c r="HA17" s="19">
        <v>0</v>
      </c>
      <c r="HB17" s="18">
        <v>0</v>
      </c>
      <c r="HC17" s="18">
        <v>0</v>
      </c>
      <c r="HD17" s="18">
        <v>0</v>
      </c>
      <c r="HE17" s="18">
        <v>0</v>
      </c>
      <c r="HF17" s="19">
        <v>0</v>
      </c>
      <c r="HG17" s="19">
        <v>0</v>
      </c>
      <c r="HH17" s="18">
        <v>0</v>
      </c>
      <c r="HI17" s="18">
        <v>0</v>
      </c>
      <c r="HJ17" s="18">
        <v>0</v>
      </c>
      <c r="HK17" s="18">
        <v>0</v>
      </c>
      <c r="HL17" s="19">
        <v>0</v>
      </c>
      <c r="HM17" s="19">
        <v>0</v>
      </c>
      <c r="HN17" s="18">
        <v>0</v>
      </c>
      <c r="HO17" s="18">
        <v>0</v>
      </c>
      <c r="HP17" s="18">
        <v>0</v>
      </c>
      <c r="HQ17" s="18">
        <v>0</v>
      </c>
      <c r="HR17" s="18">
        <v>0</v>
      </c>
      <c r="HS17" s="18">
        <v>0</v>
      </c>
      <c r="HT17" s="18">
        <v>970660328.17999995</v>
      </c>
      <c r="HU17" s="18">
        <v>0</v>
      </c>
    </row>
    <row r="18" spans="1:229" s="35" customFormat="1" ht="12.75" customHeight="1">
      <c r="A18" s="57" t="s">
        <v>168</v>
      </c>
      <c r="B18" s="17">
        <v>1013</v>
      </c>
      <c r="C18" s="58" t="s">
        <v>146</v>
      </c>
      <c r="D18" s="19">
        <v>53094727.842253357</v>
      </c>
      <c r="E18" s="19">
        <v>0</v>
      </c>
      <c r="F18" s="18">
        <v>1106031.9713414551</v>
      </c>
      <c r="G18" s="18">
        <v>0</v>
      </c>
      <c r="H18" s="18">
        <v>30843792.910170119</v>
      </c>
      <c r="I18" s="18">
        <v>0</v>
      </c>
      <c r="J18" s="18">
        <v>21144902.960741788</v>
      </c>
      <c r="K18" s="18">
        <v>0</v>
      </c>
      <c r="L18" s="18">
        <v>15609618.859999999</v>
      </c>
      <c r="M18" s="18">
        <v>0</v>
      </c>
      <c r="N18" s="18">
        <v>1037400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43031719.539999999</v>
      </c>
      <c r="AA18" s="18">
        <v>0</v>
      </c>
      <c r="AB18" s="18">
        <v>0</v>
      </c>
      <c r="AC18" s="18">
        <v>0</v>
      </c>
      <c r="AD18" s="18">
        <v>300198.75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14879777.67</v>
      </c>
      <c r="AU18" s="18">
        <v>0</v>
      </c>
      <c r="AV18" s="18">
        <v>7288341.5300000003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392167.74</v>
      </c>
      <c r="BC18" s="18">
        <v>0</v>
      </c>
      <c r="BD18" s="18">
        <v>28809.02</v>
      </c>
      <c r="BE18" s="18">
        <v>0</v>
      </c>
      <c r="BF18" s="18">
        <v>0</v>
      </c>
      <c r="BG18" s="18">
        <v>0</v>
      </c>
      <c r="BH18" s="18">
        <v>2957438.43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-13223.6</v>
      </c>
      <c r="BO18" s="18">
        <v>0</v>
      </c>
      <c r="BP18" s="18">
        <v>0</v>
      </c>
      <c r="BQ18" s="18">
        <v>0</v>
      </c>
      <c r="BR18" s="18">
        <v>17824.150000000001</v>
      </c>
      <c r="BS18" s="18">
        <v>0</v>
      </c>
      <c r="BT18" s="18">
        <v>0</v>
      </c>
      <c r="BU18" s="18">
        <v>0</v>
      </c>
      <c r="BV18" s="18">
        <v>2627716.4500000002</v>
      </c>
      <c r="BW18" s="18">
        <v>0</v>
      </c>
      <c r="BX18" s="18">
        <v>43810</v>
      </c>
      <c r="BY18" s="18">
        <v>0</v>
      </c>
      <c r="BZ18" s="18">
        <v>0</v>
      </c>
      <c r="CA18" s="18">
        <v>0</v>
      </c>
      <c r="CB18" s="18">
        <v>269252.38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116608914.39</v>
      </c>
      <c r="CK18" s="18">
        <v>0</v>
      </c>
      <c r="CL18" s="18">
        <v>9233537.3699999992</v>
      </c>
      <c r="CM18" s="18">
        <v>0</v>
      </c>
      <c r="CN18" s="18">
        <v>761.84</v>
      </c>
      <c r="CO18" s="18">
        <v>0</v>
      </c>
      <c r="CP18" s="18">
        <v>0</v>
      </c>
      <c r="CQ18" s="18">
        <v>0</v>
      </c>
      <c r="CR18" s="18">
        <v>8216210.79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6758375.5999999996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268.86</v>
      </c>
      <c r="DY18" s="18">
        <v>0</v>
      </c>
      <c r="DZ18" s="18">
        <v>0</v>
      </c>
      <c r="EA18" s="18">
        <v>0</v>
      </c>
      <c r="EB18" s="18">
        <v>45347327.869999997</v>
      </c>
      <c r="EC18" s="18">
        <v>0</v>
      </c>
      <c r="ED18" s="18">
        <v>17556118.239999998</v>
      </c>
      <c r="EE18" s="18">
        <v>0</v>
      </c>
      <c r="EF18" s="18">
        <v>43682708.950000003</v>
      </c>
      <c r="EG18" s="18">
        <v>0</v>
      </c>
      <c r="EH18" s="18">
        <v>4535052.96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16259677.550000001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9">
        <v>0</v>
      </c>
      <c r="FO18" s="19">
        <v>0</v>
      </c>
      <c r="FP18" s="18">
        <v>0</v>
      </c>
      <c r="FQ18" s="18">
        <v>0</v>
      </c>
      <c r="FR18" s="18">
        <v>0</v>
      </c>
      <c r="FS18" s="18">
        <v>0</v>
      </c>
      <c r="FT18" s="19">
        <v>0</v>
      </c>
      <c r="FU18" s="19">
        <v>0</v>
      </c>
      <c r="FV18" s="18">
        <v>0</v>
      </c>
      <c r="FW18" s="18">
        <v>0</v>
      </c>
      <c r="FX18" s="18">
        <v>0</v>
      </c>
      <c r="FY18" s="18">
        <v>0</v>
      </c>
      <c r="FZ18" s="19">
        <v>0</v>
      </c>
      <c r="GA18" s="19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3317181.88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9">
        <v>0</v>
      </c>
      <c r="HA18" s="19">
        <v>0</v>
      </c>
      <c r="HB18" s="18">
        <v>0</v>
      </c>
      <c r="HC18" s="18">
        <v>0</v>
      </c>
      <c r="HD18" s="18">
        <v>0</v>
      </c>
      <c r="HE18" s="18">
        <v>0</v>
      </c>
      <c r="HF18" s="19">
        <v>0</v>
      </c>
      <c r="HG18" s="19">
        <v>0</v>
      </c>
      <c r="HH18" s="18">
        <v>0</v>
      </c>
      <c r="HI18" s="18">
        <v>0</v>
      </c>
      <c r="HJ18" s="18">
        <v>0</v>
      </c>
      <c r="HK18" s="18">
        <v>0</v>
      </c>
      <c r="HL18" s="19">
        <v>0</v>
      </c>
      <c r="HM18" s="19">
        <v>0</v>
      </c>
      <c r="HN18" s="18"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413081715.06225342</v>
      </c>
      <c r="HU18" s="18">
        <v>0</v>
      </c>
    </row>
    <row r="19" spans="1:229" s="35" customFormat="1" ht="12.75" customHeight="1">
      <c r="A19" s="57" t="s">
        <v>170</v>
      </c>
      <c r="B19" s="17">
        <v>1016</v>
      </c>
      <c r="C19" s="58" t="s">
        <v>146</v>
      </c>
      <c r="D19" s="19">
        <v>0</v>
      </c>
      <c r="E19" s="19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19452633.233022004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143266808.54513502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9">
        <v>0</v>
      </c>
      <c r="FO19" s="19">
        <v>0</v>
      </c>
      <c r="FP19" s="18">
        <v>0</v>
      </c>
      <c r="FQ19" s="18">
        <v>0</v>
      </c>
      <c r="FR19" s="18">
        <v>0</v>
      </c>
      <c r="FS19" s="18">
        <v>0</v>
      </c>
      <c r="FT19" s="19">
        <v>0</v>
      </c>
      <c r="FU19" s="19">
        <v>0</v>
      </c>
      <c r="FV19" s="18">
        <v>0</v>
      </c>
      <c r="FW19" s="18">
        <v>0</v>
      </c>
      <c r="FX19" s="18">
        <v>0</v>
      </c>
      <c r="FY19" s="18">
        <v>0</v>
      </c>
      <c r="FZ19" s="19">
        <v>0</v>
      </c>
      <c r="GA19" s="19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9">
        <v>0</v>
      </c>
      <c r="HA19" s="19">
        <v>0</v>
      </c>
      <c r="HB19" s="18">
        <v>0</v>
      </c>
      <c r="HC19" s="18">
        <v>0</v>
      </c>
      <c r="HD19" s="18">
        <v>0</v>
      </c>
      <c r="HE19" s="18">
        <v>0</v>
      </c>
      <c r="HF19" s="19">
        <v>0</v>
      </c>
      <c r="HG19" s="19">
        <v>0</v>
      </c>
      <c r="HH19" s="18">
        <v>0</v>
      </c>
      <c r="HI19" s="18">
        <v>0</v>
      </c>
      <c r="HJ19" s="18">
        <v>0</v>
      </c>
      <c r="HK19" s="18">
        <v>0</v>
      </c>
      <c r="HL19" s="19">
        <v>0</v>
      </c>
      <c r="HM19" s="19">
        <v>0</v>
      </c>
      <c r="HN19" s="18">
        <v>0</v>
      </c>
      <c r="HO19" s="18">
        <v>0</v>
      </c>
      <c r="HP19" s="18">
        <v>0</v>
      </c>
      <c r="HQ19" s="18">
        <v>0</v>
      </c>
      <c r="HR19" s="18">
        <v>0</v>
      </c>
      <c r="HS19" s="18">
        <v>0</v>
      </c>
      <c r="HT19" s="18">
        <v>162719441.77815703</v>
      </c>
      <c r="HU19" s="18">
        <v>0</v>
      </c>
    </row>
    <row r="20" spans="1:229" s="35" customFormat="1" ht="12.75" customHeight="1">
      <c r="A20" s="57" t="s">
        <v>172</v>
      </c>
      <c r="B20" s="17">
        <v>1017</v>
      </c>
      <c r="C20" s="58" t="s">
        <v>146</v>
      </c>
      <c r="D20" s="19">
        <v>2547399621.1800003</v>
      </c>
      <c r="E20" s="19">
        <v>0</v>
      </c>
      <c r="F20" s="18">
        <v>272328338.22999996</v>
      </c>
      <c r="G20" s="18">
        <v>0</v>
      </c>
      <c r="H20" s="18">
        <v>1593657116.6600001</v>
      </c>
      <c r="I20" s="18">
        <v>0</v>
      </c>
      <c r="J20" s="18">
        <v>681414166.28999996</v>
      </c>
      <c r="K20" s="18">
        <v>0</v>
      </c>
      <c r="L20" s="18">
        <v>11740301.119999999</v>
      </c>
      <c r="M20" s="18">
        <v>0</v>
      </c>
      <c r="N20" s="18">
        <v>85561907.929999992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1500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105094314.36</v>
      </c>
      <c r="AA20" s="18">
        <v>0</v>
      </c>
      <c r="AB20" s="18">
        <v>0</v>
      </c>
      <c r="AC20" s="18">
        <v>0</v>
      </c>
      <c r="AD20" s="18">
        <v>18931347.539999999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380319542.15000004</v>
      </c>
      <c r="AK20" s="18">
        <v>0</v>
      </c>
      <c r="AL20" s="18">
        <v>251890.03999999998</v>
      </c>
      <c r="AM20" s="18">
        <v>0</v>
      </c>
      <c r="AN20" s="18">
        <v>79316322.359999999</v>
      </c>
      <c r="AO20" s="18">
        <v>0</v>
      </c>
      <c r="AP20" s="18">
        <v>388748528.42000002</v>
      </c>
      <c r="AQ20" s="18">
        <v>0</v>
      </c>
      <c r="AR20" s="18">
        <v>57413.25</v>
      </c>
      <c r="AS20" s="18">
        <v>0</v>
      </c>
      <c r="AT20" s="18">
        <v>31994428.789999999</v>
      </c>
      <c r="AU20" s="18">
        <v>0</v>
      </c>
      <c r="AV20" s="18">
        <v>41537275.769999996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6680351.6799999997</v>
      </c>
      <c r="BC20" s="18">
        <v>0</v>
      </c>
      <c r="BD20" s="18">
        <v>80717379.659999996</v>
      </c>
      <c r="BE20" s="18">
        <v>0</v>
      </c>
      <c r="BF20" s="18">
        <v>0</v>
      </c>
      <c r="BG20" s="18">
        <v>0</v>
      </c>
      <c r="BH20" s="18">
        <v>1149239.6600000001</v>
      </c>
      <c r="BI20" s="18">
        <v>0</v>
      </c>
      <c r="BJ20" s="18">
        <v>58700.93</v>
      </c>
      <c r="BK20" s="18">
        <v>0</v>
      </c>
      <c r="BL20" s="18">
        <v>58701.279999999999</v>
      </c>
      <c r="BM20" s="18">
        <v>0</v>
      </c>
      <c r="BN20" s="18">
        <v>-1267.76</v>
      </c>
      <c r="BO20" s="18">
        <v>0</v>
      </c>
      <c r="BP20" s="18">
        <v>14060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23220.07</v>
      </c>
      <c r="BW20" s="18">
        <v>0</v>
      </c>
      <c r="BX20" s="18">
        <v>22981.5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149528354.13999996</v>
      </c>
      <c r="DE20" s="18">
        <v>0</v>
      </c>
      <c r="DF20" s="18">
        <v>15.72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-235200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341191.31</v>
      </c>
      <c r="DW20" s="18">
        <v>0</v>
      </c>
      <c r="DX20" s="18">
        <v>11411314.079999996</v>
      </c>
      <c r="DY20" s="18">
        <v>0</v>
      </c>
      <c r="DZ20" s="18">
        <v>0</v>
      </c>
      <c r="EA20" s="18">
        <v>0</v>
      </c>
      <c r="EB20" s="18">
        <v>246401074.33000001</v>
      </c>
      <c r="EC20" s="18">
        <v>0</v>
      </c>
      <c r="ED20" s="18">
        <v>5093439.79</v>
      </c>
      <c r="EE20" s="18">
        <v>0</v>
      </c>
      <c r="EF20" s="18">
        <v>34260060.839999996</v>
      </c>
      <c r="EG20" s="18">
        <v>0</v>
      </c>
      <c r="EH20" s="18">
        <v>32876847.75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37414328.390000001</v>
      </c>
      <c r="EY20" s="18">
        <v>0</v>
      </c>
      <c r="EZ20" s="18">
        <v>3986490.99</v>
      </c>
      <c r="FA20" s="18">
        <v>0</v>
      </c>
      <c r="FB20" s="18">
        <v>16850650.039999999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1447552.15</v>
      </c>
      <c r="FI20" s="18">
        <v>0</v>
      </c>
      <c r="FJ20" s="18">
        <v>0</v>
      </c>
      <c r="FK20" s="18">
        <v>0</v>
      </c>
      <c r="FL20" s="18">
        <v>172570.57000000004</v>
      </c>
      <c r="FM20" s="18">
        <v>0</v>
      </c>
      <c r="FN20" s="19">
        <v>193104487.80000001</v>
      </c>
      <c r="FO20" s="19">
        <v>0</v>
      </c>
      <c r="FP20" s="18">
        <v>8280314.8300000001</v>
      </c>
      <c r="FQ20" s="18">
        <v>0</v>
      </c>
      <c r="FR20" s="18">
        <v>0</v>
      </c>
      <c r="FS20" s="18">
        <v>0</v>
      </c>
      <c r="FT20" s="19">
        <v>33789620.890000001</v>
      </c>
      <c r="FU20" s="19">
        <v>0</v>
      </c>
      <c r="FV20" s="18">
        <v>11852822.229999997</v>
      </c>
      <c r="FW20" s="18">
        <v>0</v>
      </c>
      <c r="FX20" s="18">
        <v>21936798.66</v>
      </c>
      <c r="FY20" s="18">
        <v>0</v>
      </c>
      <c r="FZ20" s="19">
        <v>151034552.08000001</v>
      </c>
      <c r="GA20" s="19">
        <v>0</v>
      </c>
      <c r="GB20" s="18">
        <v>14130604.909999998</v>
      </c>
      <c r="GC20" s="18">
        <v>0</v>
      </c>
      <c r="GD20" s="18">
        <v>136903947.17000002</v>
      </c>
      <c r="GE20" s="18">
        <v>0</v>
      </c>
      <c r="GF20" s="18">
        <v>4816421.4300000006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9">
        <v>0</v>
      </c>
      <c r="HA20" s="19">
        <v>0</v>
      </c>
      <c r="HB20" s="18">
        <v>0</v>
      </c>
      <c r="HC20" s="18">
        <v>0</v>
      </c>
      <c r="HD20" s="18">
        <v>0</v>
      </c>
      <c r="HE20" s="18">
        <v>0</v>
      </c>
      <c r="HF20" s="19">
        <v>0</v>
      </c>
      <c r="HG20" s="19">
        <v>0</v>
      </c>
      <c r="HH20" s="18">
        <v>0</v>
      </c>
      <c r="HI20" s="18">
        <v>0</v>
      </c>
      <c r="HJ20" s="18">
        <v>0</v>
      </c>
      <c r="HK20" s="18">
        <v>0</v>
      </c>
      <c r="HL20" s="19">
        <v>0</v>
      </c>
      <c r="HM20" s="19">
        <v>0</v>
      </c>
      <c r="HN20" s="18">
        <v>0</v>
      </c>
      <c r="HO20" s="18">
        <v>0</v>
      </c>
      <c r="HP20" s="18">
        <v>0</v>
      </c>
      <c r="HQ20" s="18">
        <v>0</v>
      </c>
      <c r="HR20" s="18">
        <v>0</v>
      </c>
      <c r="HS20" s="18">
        <v>0</v>
      </c>
      <c r="HT20" s="18">
        <v>4517147359.2599993</v>
      </c>
      <c r="HU20" s="18">
        <v>0</v>
      </c>
    </row>
    <row r="21" spans="1:229" s="35" customFormat="1" ht="12.75" customHeight="1">
      <c r="A21" s="57" t="s">
        <v>174</v>
      </c>
      <c r="B21" s="17">
        <v>1018</v>
      </c>
      <c r="C21" s="58" t="s">
        <v>146</v>
      </c>
      <c r="D21" s="19">
        <v>43197823.520000003</v>
      </c>
      <c r="E21" s="19">
        <v>0</v>
      </c>
      <c r="F21" s="18">
        <v>19710486.52</v>
      </c>
      <c r="G21" s="18">
        <v>0</v>
      </c>
      <c r="H21" s="18">
        <v>13646952.879999999</v>
      </c>
      <c r="I21" s="18">
        <v>0</v>
      </c>
      <c r="J21" s="18">
        <v>9840384.1200000048</v>
      </c>
      <c r="K21" s="18">
        <v>0</v>
      </c>
      <c r="L21" s="18">
        <v>0</v>
      </c>
      <c r="M21" s="18">
        <v>0</v>
      </c>
      <c r="N21" s="18">
        <v>10522614.119999999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2379834.46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5746902.0999999996</v>
      </c>
      <c r="AO21" s="18">
        <v>0</v>
      </c>
      <c r="AP21" s="18">
        <v>95984074.659999996</v>
      </c>
      <c r="AQ21" s="18">
        <v>0</v>
      </c>
      <c r="AR21" s="18">
        <v>0</v>
      </c>
      <c r="AS21" s="18">
        <v>0</v>
      </c>
      <c r="AT21" s="18">
        <v>1122148.1100000001</v>
      </c>
      <c r="AU21" s="18">
        <v>0</v>
      </c>
      <c r="AV21" s="18">
        <v>1405345.52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253534.15</v>
      </c>
      <c r="BC21" s="18">
        <v>0</v>
      </c>
      <c r="BD21" s="18">
        <v>39361.620000000003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3590098.47</v>
      </c>
      <c r="BK21" s="18">
        <v>0</v>
      </c>
      <c r="BL21" s="18">
        <v>822382.44</v>
      </c>
      <c r="BM21" s="18">
        <v>0</v>
      </c>
      <c r="BN21" s="18">
        <v>786962</v>
      </c>
      <c r="BO21" s="18">
        <v>0</v>
      </c>
      <c r="BP21" s="18">
        <v>11357.5</v>
      </c>
      <c r="BQ21" s="18">
        <v>0</v>
      </c>
      <c r="BR21" s="18">
        <v>2464.41</v>
      </c>
      <c r="BS21" s="18">
        <v>0</v>
      </c>
      <c r="BT21" s="18">
        <v>0</v>
      </c>
      <c r="BU21" s="18">
        <v>0</v>
      </c>
      <c r="BV21" s="18">
        <v>2242832.96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117184.46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3531852.58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1111882.45</v>
      </c>
      <c r="DY21" s="18">
        <v>0</v>
      </c>
      <c r="DZ21" s="18">
        <v>0</v>
      </c>
      <c r="EA21" s="18">
        <v>0</v>
      </c>
      <c r="EB21" s="18">
        <v>2065183.12</v>
      </c>
      <c r="EC21" s="18">
        <v>0</v>
      </c>
      <c r="ED21" s="18">
        <v>291262</v>
      </c>
      <c r="EE21" s="18">
        <v>0</v>
      </c>
      <c r="EF21" s="18">
        <v>3419283.58</v>
      </c>
      <c r="EG21" s="18">
        <v>0</v>
      </c>
      <c r="EH21" s="18">
        <v>1573935.46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65044.800000000003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5203418.7300000004</v>
      </c>
      <c r="EY21" s="18">
        <v>0</v>
      </c>
      <c r="EZ21" s="18">
        <v>0</v>
      </c>
      <c r="FA21" s="18">
        <v>0</v>
      </c>
      <c r="FB21" s="18">
        <v>68421.91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272160</v>
      </c>
      <c r="FI21" s="18">
        <v>0</v>
      </c>
      <c r="FJ21" s="18">
        <v>0</v>
      </c>
      <c r="FK21" s="18">
        <v>0</v>
      </c>
      <c r="FL21" s="18">
        <v>0</v>
      </c>
      <c r="FM21" s="18">
        <v>0</v>
      </c>
      <c r="FN21" s="19">
        <v>23166490.969999999</v>
      </c>
      <c r="FO21" s="19">
        <v>0</v>
      </c>
      <c r="FP21" s="18">
        <v>0</v>
      </c>
      <c r="FQ21" s="18">
        <v>0</v>
      </c>
      <c r="FR21" s="18">
        <v>0</v>
      </c>
      <c r="FS21" s="18">
        <v>0</v>
      </c>
      <c r="FT21" s="19">
        <v>23166490.969999999</v>
      </c>
      <c r="FU21" s="19">
        <v>0</v>
      </c>
      <c r="FV21" s="18">
        <v>23166490.969999999</v>
      </c>
      <c r="FW21" s="18">
        <v>0</v>
      </c>
      <c r="FX21" s="18">
        <v>0</v>
      </c>
      <c r="FY21" s="18">
        <v>0</v>
      </c>
      <c r="FZ21" s="19">
        <v>0</v>
      </c>
      <c r="GA21" s="19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436766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18">
        <v>0</v>
      </c>
      <c r="GT21" s="18">
        <v>0</v>
      </c>
      <c r="GU21" s="18">
        <v>0</v>
      </c>
      <c r="GV21" s="18">
        <v>0</v>
      </c>
      <c r="GW21" s="18">
        <v>0</v>
      </c>
      <c r="GX21" s="18">
        <v>0</v>
      </c>
      <c r="GY21" s="18">
        <v>0</v>
      </c>
      <c r="GZ21" s="19">
        <v>0</v>
      </c>
      <c r="HA21" s="19">
        <v>0</v>
      </c>
      <c r="HB21" s="18">
        <v>0</v>
      </c>
      <c r="HC21" s="18">
        <v>0</v>
      </c>
      <c r="HD21" s="18">
        <v>0</v>
      </c>
      <c r="HE21" s="18">
        <v>0</v>
      </c>
      <c r="HF21" s="19">
        <v>0</v>
      </c>
      <c r="HG21" s="19">
        <v>0</v>
      </c>
      <c r="HH21" s="18">
        <v>0</v>
      </c>
      <c r="HI21" s="18">
        <v>0</v>
      </c>
      <c r="HJ21" s="18">
        <v>0</v>
      </c>
      <c r="HK21" s="18">
        <v>0</v>
      </c>
      <c r="HL21" s="19">
        <v>0</v>
      </c>
      <c r="HM21" s="19">
        <v>0</v>
      </c>
      <c r="HN21" s="18">
        <v>0</v>
      </c>
      <c r="HO21" s="18">
        <v>0</v>
      </c>
      <c r="HP21" s="18">
        <v>0</v>
      </c>
      <c r="HQ21" s="18">
        <v>0</v>
      </c>
      <c r="HR21" s="18">
        <v>0</v>
      </c>
      <c r="HS21" s="18">
        <v>0</v>
      </c>
      <c r="HT21" s="18">
        <v>209430622.10000008</v>
      </c>
      <c r="HU21" s="18">
        <v>0</v>
      </c>
    </row>
    <row r="22" spans="1:229" s="35" customFormat="1" ht="12.75" customHeight="1">
      <c r="A22" s="57" t="s">
        <v>176</v>
      </c>
      <c r="B22" s="17">
        <v>1020</v>
      </c>
      <c r="C22" s="58" t="s">
        <v>146</v>
      </c>
      <c r="D22" s="19">
        <v>2492895782.8800001</v>
      </c>
      <c r="E22" s="19">
        <v>5662375.0300000003</v>
      </c>
      <c r="F22" s="18">
        <v>740629841.24000001</v>
      </c>
      <c r="G22" s="18">
        <v>954129.34</v>
      </c>
      <c r="H22" s="18">
        <v>807202870.67999983</v>
      </c>
      <c r="I22" s="18">
        <v>4384744.0200000005</v>
      </c>
      <c r="J22" s="18">
        <v>945063070.96000004</v>
      </c>
      <c r="K22" s="18">
        <v>323501.67</v>
      </c>
      <c r="L22" s="18">
        <v>27541853.57</v>
      </c>
      <c r="M22" s="18">
        <v>7475.53</v>
      </c>
      <c r="N22" s="18">
        <v>449478909</v>
      </c>
      <c r="O22" s="18">
        <v>0</v>
      </c>
      <c r="P22" s="18">
        <v>-7343.18</v>
      </c>
      <c r="Q22" s="18">
        <v>0</v>
      </c>
      <c r="R22" s="18">
        <v>530750</v>
      </c>
      <c r="S22" s="18">
        <v>0</v>
      </c>
      <c r="T22" s="18">
        <v>0</v>
      </c>
      <c r="U22" s="18">
        <v>0</v>
      </c>
      <c r="V22" s="18">
        <v>14651393.699999999</v>
      </c>
      <c r="W22" s="18">
        <v>0</v>
      </c>
      <c r="X22" s="18">
        <v>0</v>
      </c>
      <c r="Y22" s="18">
        <v>0</v>
      </c>
      <c r="Z22" s="18">
        <v>145202007.52000001</v>
      </c>
      <c r="AA22" s="18">
        <v>440409.17</v>
      </c>
      <c r="AB22" s="18">
        <v>0</v>
      </c>
      <c r="AC22" s="18">
        <v>0</v>
      </c>
      <c r="AD22" s="18">
        <v>167416063.86000001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1590907448.2199998</v>
      </c>
      <c r="AK22" s="18">
        <v>0</v>
      </c>
      <c r="AL22" s="18">
        <v>110936870.83</v>
      </c>
      <c r="AM22" s="18">
        <v>0</v>
      </c>
      <c r="AN22" s="18">
        <v>265989367.35000002</v>
      </c>
      <c r="AO22" s="18">
        <v>4700593.74</v>
      </c>
      <c r="AP22" s="18">
        <v>2633112642.8200002</v>
      </c>
      <c r="AQ22" s="18">
        <v>23170207.27</v>
      </c>
      <c r="AR22" s="18">
        <v>137264.54999999999</v>
      </c>
      <c r="AS22" s="18">
        <v>0</v>
      </c>
      <c r="AT22" s="18">
        <v>176186024.88</v>
      </c>
      <c r="AU22" s="18">
        <v>238164.47</v>
      </c>
      <c r="AV22" s="18">
        <v>226998521.27000001</v>
      </c>
      <c r="AW22" s="18">
        <v>83400.73</v>
      </c>
      <c r="AX22" s="18">
        <v>0</v>
      </c>
      <c r="AY22" s="18">
        <v>0</v>
      </c>
      <c r="AZ22" s="18">
        <v>0</v>
      </c>
      <c r="BA22" s="18">
        <v>0</v>
      </c>
      <c r="BB22" s="18">
        <v>13743.81</v>
      </c>
      <c r="BC22" s="18">
        <v>0</v>
      </c>
      <c r="BD22" s="18">
        <v>71534713.420000002</v>
      </c>
      <c r="BE22" s="18">
        <v>125507.29</v>
      </c>
      <c r="BF22" s="18">
        <v>555666.17000000004</v>
      </c>
      <c r="BG22" s="18">
        <v>0</v>
      </c>
      <c r="BH22" s="18">
        <v>17793880.490000002</v>
      </c>
      <c r="BI22" s="18">
        <v>0</v>
      </c>
      <c r="BJ22" s="18">
        <v>698297495.86999989</v>
      </c>
      <c r="BK22" s="18">
        <v>0</v>
      </c>
      <c r="BL22" s="18">
        <v>794814783.77999997</v>
      </c>
      <c r="BM22" s="18">
        <v>0</v>
      </c>
      <c r="BN22" s="18">
        <v>16822339.460000001</v>
      </c>
      <c r="BO22" s="18">
        <v>0</v>
      </c>
      <c r="BP22" s="18">
        <v>4767685.0200000005</v>
      </c>
      <c r="BQ22" s="18">
        <v>0</v>
      </c>
      <c r="BR22" s="18">
        <v>256509.58000000002</v>
      </c>
      <c r="BS22" s="18">
        <v>0</v>
      </c>
      <c r="BT22" s="18">
        <v>0</v>
      </c>
      <c r="BU22" s="18">
        <v>0</v>
      </c>
      <c r="BV22" s="18">
        <v>139682611.16</v>
      </c>
      <c r="BW22" s="18">
        <v>0</v>
      </c>
      <c r="BX22" s="18">
        <v>127387.05</v>
      </c>
      <c r="BY22" s="18">
        <v>26055</v>
      </c>
      <c r="BZ22" s="18">
        <v>0</v>
      </c>
      <c r="CA22" s="18">
        <v>0</v>
      </c>
      <c r="CB22" s="18">
        <v>6047403.25</v>
      </c>
      <c r="CC22" s="18">
        <v>38211.49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2427852906.7999997</v>
      </c>
      <c r="CK22" s="18">
        <v>17559238.739999998</v>
      </c>
      <c r="CL22" s="18">
        <v>396867435.69</v>
      </c>
      <c r="CM22" s="18">
        <v>861011.79</v>
      </c>
      <c r="CN22" s="18">
        <v>0</v>
      </c>
      <c r="CO22" s="18">
        <v>0</v>
      </c>
      <c r="CP22" s="18">
        <v>0</v>
      </c>
      <c r="CQ22" s="18">
        <v>0</v>
      </c>
      <c r="CR22" s="18">
        <v>4762.51</v>
      </c>
      <c r="CS22" s="18">
        <v>14.65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1071432.68</v>
      </c>
      <c r="DC22" s="18">
        <v>2070.7399999999998</v>
      </c>
      <c r="DD22" s="18">
        <v>831542268.37</v>
      </c>
      <c r="DE22" s="18">
        <v>1908999.3800000001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803601.28999999992</v>
      </c>
      <c r="DM22" s="18">
        <v>794.62</v>
      </c>
      <c r="DN22" s="18">
        <v>9759819.6699999999</v>
      </c>
      <c r="DO22" s="18">
        <v>5336481.45</v>
      </c>
      <c r="DP22" s="18">
        <v>0</v>
      </c>
      <c r="DQ22" s="18">
        <v>0</v>
      </c>
      <c r="DR22" s="18">
        <v>0</v>
      </c>
      <c r="DS22" s="18">
        <v>0</v>
      </c>
      <c r="DT22" s="18">
        <v>5020609.74</v>
      </c>
      <c r="DU22" s="18">
        <v>3180.41</v>
      </c>
      <c r="DV22" s="18">
        <v>0</v>
      </c>
      <c r="DW22" s="18">
        <v>0</v>
      </c>
      <c r="DX22" s="18">
        <v>92346060.859999999</v>
      </c>
      <c r="DY22" s="18">
        <v>12969.51</v>
      </c>
      <c r="DZ22" s="18">
        <v>0</v>
      </c>
      <c r="EA22" s="18">
        <v>0</v>
      </c>
      <c r="EB22" s="18">
        <v>423418180.60000002</v>
      </c>
      <c r="EC22" s="18">
        <v>190521.22999999998</v>
      </c>
      <c r="ED22" s="18">
        <v>29713231.600000001</v>
      </c>
      <c r="EE22" s="18">
        <v>461187</v>
      </c>
      <c r="EF22" s="18">
        <v>431137553.94000006</v>
      </c>
      <c r="EG22" s="18">
        <v>0</v>
      </c>
      <c r="EH22" s="18">
        <v>282639311.81999999</v>
      </c>
      <c r="EI22" s="18">
        <v>4380965.7</v>
      </c>
      <c r="EJ22" s="18">
        <v>0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8280717.8800000008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243039606.07999998</v>
      </c>
      <c r="EW22" s="18">
        <v>0</v>
      </c>
      <c r="EX22" s="18">
        <v>4089873303.8499999</v>
      </c>
      <c r="EY22" s="18">
        <v>0</v>
      </c>
      <c r="EZ22" s="18">
        <v>32209909.030000001</v>
      </c>
      <c r="FA22" s="18">
        <v>0</v>
      </c>
      <c r="FB22" s="18">
        <v>1780465013.6500001</v>
      </c>
      <c r="FC22" s="18">
        <v>0</v>
      </c>
      <c r="FD22" s="18">
        <v>12298.89</v>
      </c>
      <c r="FE22" s="18">
        <v>0</v>
      </c>
      <c r="FF22" s="18">
        <v>0</v>
      </c>
      <c r="FG22" s="18">
        <v>0</v>
      </c>
      <c r="FH22" s="18">
        <v>26760265.210000001</v>
      </c>
      <c r="FI22" s="18">
        <v>0</v>
      </c>
      <c r="FJ22" s="18">
        <v>283184030.83000004</v>
      </c>
      <c r="FK22" s="18">
        <v>0</v>
      </c>
      <c r="FL22" s="18">
        <v>605231.18999999994</v>
      </c>
      <c r="FM22" s="18">
        <v>0</v>
      </c>
      <c r="FN22" s="19">
        <v>5179084288.3000002</v>
      </c>
      <c r="FO22" s="19">
        <v>10434014.91</v>
      </c>
      <c r="FP22" s="18">
        <v>5368626.26</v>
      </c>
      <c r="FQ22" s="18">
        <v>0</v>
      </c>
      <c r="FR22" s="18">
        <v>505248.71</v>
      </c>
      <c r="FS22" s="18">
        <v>0</v>
      </c>
      <c r="FT22" s="19">
        <v>1653355178.1599998</v>
      </c>
      <c r="FU22" s="19">
        <v>0</v>
      </c>
      <c r="FV22" s="18">
        <v>948609.29</v>
      </c>
      <c r="FW22" s="18">
        <v>0</v>
      </c>
      <c r="FX22" s="18">
        <v>1652406568.8699999</v>
      </c>
      <c r="FY22" s="18">
        <v>0</v>
      </c>
      <c r="FZ22" s="19">
        <v>3519855235.1700006</v>
      </c>
      <c r="GA22" s="19">
        <v>10434014.91</v>
      </c>
      <c r="GB22" s="18">
        <v>33136046.530000001</v>
      </c>
      <c r="GC22" s="18">
        <v>480832.36</v>
      </c>
      <c r="GD22" s="18">
        <v>3486719188.6400003</v>
      </c>
      <c r="GE22" s="18">
        <v>9953182.5500000007</v>
      </c>
      <c r="GF22" s="18">
        <v>7624132.5800000001</v>
      </c>
      <c r="GG22" s="18">
        <v>26026.89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18">
        <v>0</v>
      </c>
      <c r="GP22" s="18">
        <v>0</v>
      </c>
      <c r="GQ22" s="18">
        <v>0</v>
      </c>
      <c r="GR22" s="18">
        <v>0</v>
      </c>
      <c r="GS22" s="18">
        <v>0</v>
      </c>
      <c r="GT22" s="18">
        <v>0</v>
      </c>
      <c r="GU22" s="18">
        <v>0</v>
      </c>
      <c r="GV22" s="18">
        <v>0</v>
      </c>
      <c r="GW22" s="18">
        <v>0</v>
      </c>
      <c r="GX22" s="18">
        <v>0</v>
      </c>
      <c r="GY22" s="18">
        <v>0</v>
      </c>
      <c r="GZ22" s="19">
        <v>0</v>
      </c>
      <c r="HA22" s="19">
        <v>0</v>
      </c>
      <c r="HB22" s="18">
        <v>0</v>
      </c>
      <c r="HC22" s="18">
        <v>0</v>
      </c>
      <c r="HD22" s="18">
        <v>0</v>
      </c>
      <c r="HE22" s="18">
        <v>0</v>
      </c>
      <c r="HF22" s="19">
        <v>0</v>
      </c>
      <c r="HG22" s="19">
        <v>0</v>
      </c>
      <c r="HH22" s="18">
        <v>0</v>
      </c>
      <c r="HI22" s="18">
        <v>0</v>
      </c>
      <c r="HJ22" s="18">
        <v>0</v>
      </c>
      <c r="HK22" s="18">
        <v>0</v>
      </c>
      <c r="HL22" s="19">
        <v>0</v>
      </c>
      <c r="HM22" s="19">
        <v>0</v>
      </c>
      <c r="HN22" s="18">
        <v>0</v>
      </c>
      <c r="HO22" s="18">
        <v>0</v>
      </c>
      <c r="HP22" s="18">
        <v>0</v>
      </c>
      <c r="HQ22" s="18">
        <v>0</v>
      </c>
      <c r="HR22" s="18">
        <v>0</v>
      </c>
      <c r="HS22" s="18">
        <v>0</v>
      </c>
      <c r="HT22" s="18">
        <v>26636007749.389999</v>
      </c>
      <c r="HU22" s="18">
        <v>75669876.739999995</v>
      </c>
    </row>
    <row r="23" spans="1:229" s="35" customFormat="1" ht="12.75" customHeight="1">
      <c r="A23" s="57" t="s">
        <v>178</v>
      </c>
      <c r="B23" s="17">
        <v>1022</v>
      </c>
      <c r="C23" s="58" t="s">
        <v>146</v>
      </c>
      <c r="D23" s="19">
        <v>894966162.56999993</v>
      </c>
      <c r="E23" s="19">
        <v>0</v>
      </c>
      <c r="F23" s="18">
        <v>156855026.31999987</v>
      </c>
      <c r="G23" s="18">
        <v>0</v>
      </c>
      <c r="H23" s="18">
        <v>301239222.61121821</v>
      </c>
      <c r="I23" s="18">
        <v>0</v>
      </c>
      <c r="J23" s="18">
        <v>436871913.63878185</v>
      </c>
      <c r="K23" s="18">
        <v>0</v>
      </c>
      <c r="L23" s="18">
        <v>0</v>
      </c>
      <c r="M23" s="18">
        <v>0</v>
      </c>
      <c r="N23" s="18">
        <v>158342685.16</v>
      </c>
      <c r="O23" s="18">
        <v>0</v>
      </c>
      <c r="P23" s="18">
        <v>0</v>
      </c>
      <c r="Q23" s="18">
        <v>0</v>
      </c>
      <c r="R23" s="18">
        <v>-7946830.1299999999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355579657.29000002</v>
      </c>
      <c r="AA23" s="18">
        <v>0</v>
      </c>
      <c r="AB23" s="18">
        <v>0</v>
      </c>
      <c r="AC23" s="18">
        <v>0</v>
      </c>
      <c r="AD23" s="18">
        <v>11464630.74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1498622543.9899998</v>
      </c>
      <c r="AK23" s="18">
        <v>0</v>
      </c>
      <c r="AL23" s="18">
        <v>27982319.5</v>
      </c>
      <c r="AM23" s="18">
        <v>0</v>
      </c>
      <c r="AN23" s="18">
        <v>653255454.89999998</v>
      </c>
      <c r="AO23" s="18">
        <v>0</v>
      </c>
      <c r="AP23" s="18">
        <v>1975332463.6500001</v>
      </c>
      <c r="AQ23" s="18">
        <v>0</v>
      </c>
      <c r="AR23" s="18">
        <v>2119519.6</v>
      </c>
      <c r="AS23" s="18">
        <v>0</v>
      </c>
      <c r="AT23" s="18">
        <v>40371439.420000002</v>
      </c>
      <c r="AU23" s="18">
        <v>0</v>
      </c>
      <c r="AV23" s="18">
        <v>37921296.009999998</v>
      </c>
      <c r="AW23" s="18">
        <v>0</v>
      </c>
      <c r="AX23" s="18">
        <v>-218.19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1657056.25</v>
      </c>
      <c r="BE23" s="18">
        <v>0</v>
      </c>
      <c r="BF23" s="18">
        <v>60000</v>
      </c>
      <c r="BG23" s="18">
        <v>0</v>
      </c>
      <c r="BH23" s="18">
        <v>2741187.06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15510</v>
      </c>
      <c r="BQ23" s="18">
        <v>0</v>
      </c>
      <c r="BR23" s="18">
        <v>621091.74</v>
      </c>
      <c r="BS23" s="18">
        <v>0</v>
      </c>
      <c r="BT23" s="18">
        <v>0</v>
      </c>
      <c r="BU23" s="18">
        <v>0</v>
      </c>
      <c r="BV23" s="18">
        <v>620604.72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1479346.95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12831391</v>
      </c>
      <c r="DE23" s="18">
        <v>0</v>
      </c>
      <c r="DF23" s="18">
        <v>-1055.01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25161258.600000001</v>
      </c>
      <c r="DY23" s="18">
        <v>0</v>
      </c>
      <c r="DZ23" s="18">
        <v>0</v>
      </c>
      <c r="EA23" s="18">
        <v>0</v>
      </c>
      <c r="EB23" s="18">
        <v>71787760.810000002</v>
      </c>
      <c r="EC23" s="18">
        <v>0</v>
      </c>
      <c r="ED23" s="18">
        <v>10917721.960000001</v>
      </c>
      <c r="EE23" s="18">
        <v>0</v>
      </c>
      <c r="EF23" s="18">
        <v>22782889.23</v>
      </c>
      <c r="EG23" s="18">
        <v>0</v>
      </c>
      <c r="EH23" s="18">
        <v>37160171.399999999</v>
      </c>
      <c r="EI23" s="18">
        <v>0</v>
      </c>
      <c r="EJ23" s="18">
        <v>0</v>
      </c>
      <c r="EK23" s="18">
        <v>0</v>
      </c>
      <c r="EL23" s="18">
        <v>15000</v>
      </c>
      <c r="EM23" s="18">
        <v>0</v>
      </c>
      <c r="EN23" s="18">
        <v>1270837.07</v>
      </c>
      <c r="EO23" s="18">
        <v>0</v>
      </c>
      <c r="EP23" s="18">
        <v>8821.17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3107314.04</v>
      </c>
      <c r="EW23" s="18">
        <v>0</v>
      </c>
      <c r="EX23" s="18">
        <v>720638411.11000001</v>
      </c>
      <c r="EY23" s="18">
        <v>0</v>
      </c>
      <c r="EZ23" s="18">
        <v>0</v>
      </c>
      <c r="FA23" s="18">
        <v>0</v>
      </c>
      <c r="FB23" s="18">
        <v>41057060.229999997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1034992.61</v>
      </c>
      <c r="FI23" s="18">
        <v>0</v>
      </c>
      <c r="FJ23" s="18">
        <v>437920.46</v>
      </c>
      <c r="FK23" s="18">
        <v>0</v>
      </c>
      <c r="FL23" s="18">
        <v>0</v>
      </c>
      <c r="FM23" s="18">
        <v>0</v>
      </c>
      <c r="FN23" s="19">
        <v>308950956.45999998</v>
      </c>
      <c r="FO23" s="19">
        <v>0</v>
      </c>
      <c r="FP23" s="18">
        <v>1492572.9400000004</v>
      </c>
      <c r="FQ23" s="18">
        <v>0</v>
      </c>
      <c r="FR23" s="18">
        <v>118648</v>
      </c>
      <c r="FS23" s="18">
        <v>0</v>
      </c>
      <c r="FT23" s="19">
        <v>139854908.81999999</v>
      </c>
      <c r="FU23" s="19">
        <v>0</v>
      </c>
      <c r="FV23" s="18">
        <v>1509777.1</v>
      </c>
      <c r="FW23" s="18">
        <v>0</v>
      </c>
      <c r="FX23" s="18">
        <v>138345131.72</v>
      </c>
      <c r="FY23" s="18">
        <v>0</v>
      </c>
      <c r="FZ23" s="19">
        <v>167484826.69999999</v>
      </c>
      <c r="GA23" s="19">
        <v>0</v>
      </c>
      <c r="GB23" s="18">
        <v>93797504.359999999</v>
      </c>
      <c r="GC23" s="18">
        <v>0</v>
      </c>
      <c r="GD23" s="18">
        <v>73687322.340000004</v>
      </c>
      <c r="GE23" s="18">
        <v>0</v>
      </c>
      <c r="GF23" s="18">
        <v>26342297.75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18">
        <v>0</v>
      </c>
      <c r="GT23" s="18">
        <v>0</v>
      </c>
      <c r="GU23" s="18">
        <v>0</v>
      </c>
      <c r="GV23" s="18">
        <v>0</v>
      </c>
      <c r="GW23" s="18">
        <v>0</v>
      </c>
      <c r="GX23" s="18">
        <v>0</v>
      </c>
      <c r="GY23" s="18">
        <v>0</v>
      </c>
      <c r="GZ23" s="19">
        <v>0</v>
      </c>
      <c r="HA23" s="19">
        <v>0</v>
      </c>
      <c r="HB23" s="18">
        <v>0</v>
      </c>
      <c r="HC23" s="18">
        <v>0</v>
      </c>
      <c r="HD23" s="18">
        <v>0</v>
      </c>
      <c r="HE23" s="18">
        <v>0</v>
      </c>
      <c r="HF23" s="19">
        <v>0</v>
      </c>
      <c r="HG23" s="19">
        <v>0</v>
      </c>
      <c r="HH23" s="18">
        <v>0</v>
      </c>
      <c r="HI23" s="18">
        <v>0</v>
      </c>
      <c r="HJ23" s="18">
        <v>0</v>
      </c>
      <c r="HK23" s="18">
        <v>0</v>
      </c>
      <c r="HL23" s="19">
        <v>0</v>
      </c>
      <c r="HM23" s="19">
        <v>0</v>
      </c>
      <c r="HN23" s="18">
        <v>0</v>
      </c>
      <c r="HO23" s="18">
        <v>0</v>
      </c>
      <c r="HP23" s="18">
        <v>0</v>
      </c>
      <c r="HQ23" s="18">
        <v>0</v>
      </c>
      <c r="HR23" s="18">
        <v>0</v>
      </c>
      <c r="HS23" s="18">
        <v>0</v>
      </c>
      <c r="HT23" s="18">
        <v>6938709670.1199999</v>
      </c>
      <c r="HU23" s="18">
        <v>0</v>
      </c>
    </row>
    <row r="24" spans="1:229" s="35" customFormat="1" ht="12.75" customHeight="1">
      <c r="A24" s="57" t="s">
        <v>180</v>
      </c>
      <c r="B24" s="17">
        <v>1025</v>
      </c>
      <c r="C24" s="58" t="s">
        <v>146</v>
      </c>
      <c r="D24" s="19">
        <v>110944463.18000001</v>
      </c>
      <c r="E24" s="19">
        <v>0</v>
      </c>
      <c r="F24" s="18">
        <v>13241741.299999965</v>
      </c>
      <c r="G24" s="18">
        <v>0</v>
      </c>
      <c r="H24" s="18">
        <v>55305687.650000058</v>
      </c>
      <c r="I24" s="18">
        <v>0</v>
      </c>
      <c r="J24" s="18">
        <v>42397034.229999997</v>
      </c>
      <c r="K24" s="18">
        <v>0</v>
      </c>
      <c r="L24" s="18">
        <v>1808679.4500000002</v>
      </c>
      <c r="M24" s="18">
        <v>0</v>
      </c>
      <c r="N24" s="18">
        <v>37451942.57</v>
      </c>
      <c r="O24" s="18">
        <v>0</v>
      </c>
      <c r="P24" s="18">
        <v>37028.51</v>
      </c>
      <c r="Q24" s="18">
        <v>0</v>
      </c>
      <c r="R24" s="18">
        <v>-524541.86000000197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11304186.44000005</v>
      </c>
      <c r="AA24" s="18">
        <v>0</v>
      </c>
      <c r="AB24" s="18">
        <v>0</v>
      </c>
      <c r="AC24" s="18">
        <v>0</v>
      </c>
      <c r="AD24" s="18">
        <v>823923.78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929516693.61980605</v>
      </c>
      <c r="AK24" s="18">
        <v>0</v>
      </c>
      <c r="AL24" s="18">
        <v>509932.33</v>
      </c>
      <c r="AM24" s="18">
        <v>0</v>
      </c>
      <c r="AN24" s="18">
        <v>330756835.649979</v>
      </c>
      <c r="AO24" s="18">
        <v>0</v>
      </c>
      <c r="AP24" s="18">
        <v>166276446.06999969</v>
      </c>
      <c r="AQ24" s="18">
        <v>0</v>
      </c>
      <c r="AR24" s="18">
        <v>0</v>
      </c>
      <c r="AS24" s="18">
        <v>0</v>
      </c>
      <c r="AT24" s="18">
        <v>5120510.14000005</v>
      </c>
      <c r="AU24" s="18">
        <v>0</v>
      </c>
      <c r="AV24" s="18">
        <v>7821338.8300000001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2139436.3499999903</v>
      </c>
      <c r="BC24" s="18">
        <v>0</v>
      </c>
      <c r="BD24" s="18">
        <v>2664136.879999999</v>
      </c>
      <c r="BE24" s="18">
        <v>0</v>
      </c>
      <c r="BF24" s="18">
        <v>0</v>
      </c>
      <c r="BG24" s="18">
        <v>0</v>
      </c>
      <c r="BH24" s="18">
        <v>-851643.15999999992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121252.6</v>
      </c>
      <c r="BQ24" s="18">
        <v>0</v>
      </c>
      <c r="BR24" s="18">
        <v>12889.22</v>
      </c>
      <c r="BS24" s="18">
        <v>0</v>
      </c>
      <c r="BT24" s="18">
        <v>0</v>
      </c>
      <c r="BU24" s="18">
        <v>0</v>
      </c>
      <c r="BV24" s="18">
        <v>100730.24999999999</v>
      </c>
      <c r="BW24" s="18">
        <v>0</v>
      </c>
      <c r="BX24" s="18">
        <v>28000</v>
      </c>
      <c r="BY24" s="18">
        <v>0</v>
      </c>
      <c r="BZ24" s="18">
        <v>0</v>
      </c>
      <c r="CA24" s="18">
        <v>0</v>
      </c>
      <c r="CB24" s="18">
        <v>1875151.74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246776905.43999991</v>
      </c>
      <c r="CK24" s="18">
        <v>0</v>
      </c>
      <c r="CL24" s="18">
        <v>6487506.3800000399</v>
      </c>
      <c r="CM24" s="18">
        <v>0</v>
      </c>
      <c r="CN24" s="18">
        <v>6138636.9600000503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22668709.6299995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62197821.390004136</v>
      </c>
      <c r="DY24" s="18">
        <v>0</v>
      </c>
      <c r="DZ24" s="18">
        <v>0</v>
      </c>
      <c r="EA24" s="18">
        <v>0</v>
      </c>
      <c r="EB24" s="18">
        <v>46760920.7099998</v>
      </c>
      <c r="EC24" s="18">
        <v>0</v>
      </c>
      <c r="ED24" s="18">
        <v>0</v>
      </c>
      <c r="EE24" s="18">
        <v>0</v>
      </c>
      <c r="EF24" s="18">
        <v>9127325.5800000001</v>
      </c>
      <c r="EG24" s="18">
        <v>0</v>
      </c>
      <c r="EH24" s="18">
        <v>13223288.579999819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637341.31999999995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13359600.059999999</v>
      </c>
      <c r="EW24" s="18">
        <v>0</v>
      </c>
      <c r="EX24" s="18">
        <v>1438473738.25998</v>
      </c>
      <c r="EY24" s="18">
        <v>0</v>
      </c>
      <c r="EZ24" s="18">
        <v>63038.720000000001</v>
      </c>
      <c r="FA24" s="18">
        <v>0</v>
      </c>
      <c r="FB24" s="18">
        <v>182353998.56999898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381498.29</v>
      </c>
      <c r="FI24" s="18">
        <v>0</v>
      </c>
      <c r="FJ24" s="18">
        <v>18063620.289999999</v>
      </c>
      <c r="FK24" s="18">
        <v>0</v>
      </c>
      <c r="FL24" s="18">
        <v>88186.1</v>
      </c>
      <c r="FM24" s="18">
        <v>0</v>
      </c>
      <c r="FN24" s="19">
        <v>181487267.62</v>
      </c>
      <c r="FO24" s="19">
        <v>0</v>
      </c>
      <c r="FP24" s="18">
        <v>4838494.5199999996</v>
      </c>
      <c r="FQ24" s="18">
        <v>0</v>
      </c>
      <c r="FR24" s="18">
        <v>0</v>
      </c>
      <c r="FS24" s="18">
        <v>0</v>
      </c>
      <c r="FT24" s="19">
        <v>168022954.13999999</v>
      </c>
      <c r="FU24" s="19">
        <v>0</v>
      </c>
      <c r="FV24" s="18">
        <v>0</v>
      </c>
      <c r="FW24" s="18">
        <v>0</v>
      </c>
      <c r="FX24" s="18">
        <v>168022954.13999999</v>
      </c>
      <c r="FY24" s="18">
        <v>0</v>
      </c>
      <c r="FZ24" s="19">
        <v>8625818.9600000009</v>
      </c>
      <c r="GA24" s="19">
        <v>0</v>
      </c>
      <c r="GB24" s="18">
        <v>484275.34</v>
      </c>
      <c r="GC24" s="18">
        <v>0</v>
      </c>
      <c r="GD24" s="18">
        <v>8141543.6200000001</v>
      </c>
      <c r="GE24" s="18">
        <v>0</v>
      </c>
      <c r="GF24" s="18">
        <v>151001.87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9">
        <v>0</v>
      </c>
      <c r="HA24" s="19">
        <v>0</v>
      </c>
      <c r="HB24" s="18">
        <v>0</v>
      </c>
      <c r="HC24" s="18">
        <v>0</v>
      </c>
      <c r="HD24" s="18">
        <v>0</v>
      </c>
      <c r="HE24" s="18">
        <v>0</v>
      </c>
      <c r="HF24" s="19">
        <v>0</v>
      </c>
      <c r="HG24" s="19">
        <v>0</v>
      </c>
      <c r="HH24" s="18">
        <v>0</v>
      </c>
      <c r="HI24" s="18">
        <v>0</v>
      </c>
      <c r="HJ24" s="18">
        <v>0</v>
      </c>
      <c r="HK24" s="18">
        <v>0</v>
      </c>
      <c r="HL24" s="19">
        <v>0</v>
      </c>
      <c r="HM24" s="19">
        <v>0</v>
      </c>
      <c r="HN24" s="18">
        <v>0</v>
      </c>
      <c r="HO24" s="18">
        <v>0</v>
      </c>
      <c r="HP24" s="18">
        <v>0</v>
      </c>
      <c r="HQ24" s="18">
        <v>0</v>
      </c>
      <c r="HR24" s="18">
        <v>0</v>
      </c>
      <c r="HS24" s="18">
        <v>0</v>
      </c>
      <c r="HT24" s="18">
        <v>3856377798.3597665</v>
      </c>
      <c r="HU24" s="18">
        <v>0</v>
      </c>
    </row>
    <row r="25" spans="1:229" s="35" customFormat="1" ht="12.75" customHeight="1">
      <c r="A25" s="57" t="s">
        <v>182</v>
      </c>
      <c r="B25" s="17">
        <v>1027</v>
      </c>
      <c r="C25" s="58" t="s">
        <v>146</v>
      </c>
      <c r="D25" s="19">
        <v>23008304.969999999</v>
      </c>
      <c r="E25" s="19">
        <v>0</v>
      </c>
      <c r="F25" s="18">
        <v>6381746.9800000004</v>
      </c>
      <c r="G25" s="18">
        <v>0</v>
      </c>
      <c r="H25" s="18">
        <v>11299785.889999999</v>
      </c>
      <c r="I25" s="18">
        <v>0</v>
      </c>
      <c r="J25" s="18">
        <v>5326772.1000000006</v>
      </c>
      <c r="K25" s="18">
        <v>0</v>
      </c>
      <c r="L25" s="18">
        <v>251371.57</v>
      </c>
      <c r="M25" s="18">
        <v>0</v>
      </c>
      <c r="N25" s="18">
        <v>11435685.41</v>
      </c>
      <c r="O25" s="18">
        <v>0</v>
      </c>
      <c r="P25" s="18">
        <v>0</v>
      </c>
      <c r="Q25" s="18">
        <v>0</v>
      </c>
      <c r="R25" s="18">
        <v>305424.08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43258862.119999997</v>
      </c>
      <c r="AA25" s="18">
        <v>0</v>
      </c>
      <c r="AB25" s="18">
        <v>0</v>
      </c>
      <c r="AC25" s="18">
        <v>0</v>
      </c>
      <c r="AD25" s="18">
        <v>883688.81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255445873.26999998</v>
      </c>
      <c r="AK25" s="18">
        <v>0</v>
      </c>
      <c r="AL25" s="18">
        <v>5303482.8900000006</v>
      </c>
      <c r="AM25" s="18">
        <v>0</v>
      </c>
      <c r="AN25" s="18">
        <v>179860620.57999989</v>
      </c>
      <c r="AO25" s="18">
        <v>0</v>
      </c>
      <c r="AP25" s="18">
        <v>764709470.25599992</v>
      </c>
      <c r="AQ25" s="18">
        <v>0</v>
      </c>
      <c r="AR25" s="18">
        <v>0</v>
      </c>
      <c r="AS25" s="18">
        <v>0</v>
      </c>
      <c r="AT25" s="18">
        <v>2328864.14</v>
      </c>
      <c r="AU25" s="18">
        <v>0</v>
      </c>
      <c r="AV25" s="18">
        <v>10628875.09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355240.49000000005</v>
      </c>
      <c r="BC25" s="18">
        <v>0</v>
      </c>
      <c r="BD25" s="18">
        <v>287627.26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39723.590000000004</v>
      </c>
      <c r="BK25" s="18">
        <v>0</v>
      </c>
      <c r="BL25" s="18">
        <v>364779.5</v>
      </c>
      <c r="BM25" s="18">
        <v>0</v>
      </c>
      <c r="BN25" s="18">
        <v>0</v>
      </c>
      <c r="BO25" s="18">
        <v>0</v>
      </c>
      <c r="BP25" s="18">
        <v>46148.38</v>
      </c>
      <c r="BQ25" s="18">
        <v>0</v>
      </c>
      <c r="BR25" s="18">
        <v>5039.3900000000003</v>
      </c>
      <c r="BS25" s="18">
        <v>0</v>
      </c>
      <c r="BT25" s="18">
        <v>0</v>
      </c>
      <c r="BU25" s="18">
        <v>0</v>
      </c>
      <c r="BV25" s="18">
        <v>1106806.81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33.39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66903490.960000001</v>
      </c>
      <c r="CK25" s="18">
        <v>0</v>
      </c>
      <c r="CL25" s="18">
        <v>701524.24</v>
      </c>
      <c r="CM25" s="18">
        <v>0</v>
      </c>
      <c r="CN25" s="18">
        <v>701555.02500000002</v>
      </c>
      <c r="CO25" s="18">
        <v>0</v>
      </c>
      <c r="CP25" s="18">
        <v>0</v>
      </c>
      <c r="CQ25" s="18">
        <v>0</v>
      </c>
      <c r="CR25" s="18">
        <v>268809.06999999995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10123126.250000002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124226.2</v>
      </c>
      <c r="DW25" s="18">
        <v>0</v>
      </c>
      <c r="DX25" s="18">
        <v>9115992.8500000071</v>
      </c>
      <c r="DY25" s="18">
        <v>0</v>
      </c>
      <c r="DZ25" s="18">
        <v>0</v>
      </c>
      <c r="EA25" s="18">
        <v>0</v>
      </c>
      <c r="EB25" s="18">
        <v>5926994.7899999991</v>
      </c>
      <c r="EC25" s="18">
        <v>0</v>
      </c>
      <c r="ED25" s="18">
        <v>253990.99</v>
      </c>
      <c r="EE25" s="18">
        <v>0</v>
      </c>
      <c r="EF25" s="18">
        <v>6564404.4900000002</v>
      </c>
      <c r="EG25" s="18">
        <v>0</v>
      </c>
      <c r="EH25" s="18">
        <v>4238812.43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1116.8800000000001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256908.05</v>
      </c>
      <c r="EW25" s="18">
        <v>0</v>
      </c>
      <c r="EX25" s="18">
        <v>100954046.68000001</v>
      </c>
      <c r="EY25" s="18">
        <v>0</v>
      </c>
      <c r="EZ25" s="18">
        <v>0</v>
      </c>
      <c r="FA25" s="18">
        <v>0</v>
      </c>
      <c r="FB25" s="18">
        <v>7316886.3800000008</v>
      </c>
      <c r="FC25" s="18">
        <v>0</v>
      </c>
      <c r="FD25" s="18">
        <v>2604067</v>
      </c>
      <c r="FE25" s="18">
        <v>0</v>
      </c>
      <c r="FF25" s="18">
        <v>0</v>
      </c>
      <c r="FG25" s="18">
        <v>0</v>
      </c>
      <c r="FH25" s="18">
        <v>-35767.5</v>
      </c>
      <c r="FI25" s="18">
        <v>0</v>
      </c>
      <c r="FJ25" s="18">
        <v>378551.1</v>
      </c>
      <c r="FK25" s="18">
        <v>0</v>
      </c>
      <c r="FL25" s="18">
        <v>153040</v>
      </c>
      <c r="FM25" s="18">
        <v>0</v>
      </c>
      <c r="FN25" s="19">
        <v>193225726.95000002</v>
      </c>
      <c r="FO25" s="19">
        <v>0</v>
      </c>
      <c r="FP25" s="18">
        <v>0</v>
      </c>
      <c r="FQ25" s="18">
        <v>0</v>
      </c>
      <c r="FR25" s="18">
        <v>45506908.620000005</v>
      </c>
      <c r="FS25" s="18">
        <v>0</v>
      </c>
      <c r="FT25" s="19">
        <v>147565467.40000001</v>
      </c>
      <c r="FU25" s="19">
        <v>0</v>
      </c>
      <c r="FV25" s="18">
        <v>2678865.2599999998</v>
      </c>
      <c r="FW25" s="18">
        <v>0</v>
      </c>
      <c r="FX25" s="18">
        <v>144886602.14000002</v>
      </c>
      <c r="FY25" s="18">
        <v>0</v>
      </c>
      <c r="FZ25" s="19">
        <v>153350.93000000002</v>
      </c>
      <c r="GA25" s="19">
        <v>0</v>
      </c>
      <c r="GB25" s="18">
        <v>-15013.71</v>
      </c>
      <c r="GC25" s="18">
        <v>0</v>
      </c>
      <c r="GD25" s="18">
        <v>168364.64</v>
      </c>
      <c r="GE25" s="18">
        <v>0</v>
      </c>
      <c r="GF25" s="18">
        <v>1158974.27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9">
        <v>0</v>
      </c>
      <c r="HA25" s="19">
        <v>0</v>
      </c>
      <c r="HB25" s="18">
        <v>0</v>
      </c>
      <c r="HC25" s="18">
        <v>0</v>
      </c>
      <c r="HD25" s="18">
        <v>0</v>
      </c>
      <c r="HE25" s="18">
        <v>0</v>
      </c>
      <c r="HF25" s="19">
        <v>0</v>
      </c>
      <c r="HG25" s="19">
        <v>0</v>
      </c>
      <c r="HH25" s="18">
        <v>0</v>
      </c>
      <c r="HI25" s="18">
        <v>0</v>
      </c>
      <c r="HJ25" s="18">
        <v>0</v>
      </c>
      <c r="HK25" s="18">
        <v>0</v>
      </c>
      <c r="HL25" s="19">
        <v>0</v>
      </c>
      <c r="HM25" s="19">
        <v>0</v>
      </c>
      <c r="HN25" s="18">
        <v>0</v>
      </c>
      <c r="HO25" s="18">
        <v>0</v>
      </c>
      <c r="HP25" s="18">
        <v>0</v>
      </c>
      <c r="HQ25" s="18">
        <v>0</v>
      </c>
      <c r="HR25" s="18">
        <v>0</v>
      </c>
      <c r="HS25" s="18">
        <v>0</v>
      </c>
      <c r="HT25" s="18">
        <v>1710562399.1010003</v>
      </c>
      <c r="HU25" s="18">
        <v>0</v>
      </c>
    </row>
    <row r="26" spans="1:229" s="35" customFormat="1" ht="12.75" customHeight="1">
      <c r="A26" s="57" t="s">
        <v>184</v>
      </c>
      <c r="B26" s="17">
        <v>1028</v>
      </c>
      <c r="C26" s="58" t="s">
        <v>146</v>
      </c>
      <c r="D26" s="19">
        <v>978199800.93000007</v>
      </c>
      <c r="E26" s="19">
        <v>1496934.62</v>
      </c>
      <c r="F26" s="18">
        <v>77472419.167999029</v>
      </c>
      <c r="G26" s="18">
        <v>0</v>
      </c>
      <c r="H26" s="18">
        <v>797625855.04400098</v>
      </c>
      <c r="I26" s="18">
        <v>2353916.324</v>
      </c>
      <c r="J26" s="18">
        <v>103101526.71799999</v>
      </c>
      <c r="K26" s="18">
        <v>-856981.70400000003</v>
      </c>
      <c r="L26" s="18">
        <v>5942849.2300000004</v>
      </c>
      <c r="M26" s="18">
        <v>0</v>
      </c>
      <c r="N26" s="18">
        <v>37546782.539999999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65395343.356999993</v>
      </c>
      <c r="AA26" s="18">
        <v>1834797.503</v>
      </c>
      <c r="AB26" s="18">
        <v>0</v>
      </c>
      <c r="AC26" s="18">
        <v>0</v>
      </c>
      <c r="AD26" s="18">
        <v>21888429.98</v>
      </c>
      <c r="AE26" s="18">
        <v>7827505.4299999997</v>
      </c>
      <c r="AF26" s="18">
        <v>0</v>
      </c>
      <c r="AG26" s="18">
        <v>0</v>
      </c>
      <c r="AH26" s="18">
        <v>0</v>
      </c>
      <c r="AI26" s="18">
        <v>0</v>
      </c>
      <c r="AJ26" s="18">
        <v>673211313.046</v>
      </c>
      <c r="AK26" s="18">
        <v>0</v>
      </c>
      <c r="AL26" s="18">
        <v>3268490.6840000004</v>
      </c>
      <c r="AM26" s="18">
        <v>0</v>
      </c>
      <c r="AN26" s="18">
        <v>239022663.53</v>
      </c>
      <c r="AO26" s="18">
        <v>0</v>
      </c>
      <c r="AP26" s="18">
        <v>215056855.81</v>
      </c>
      <c r="AQ26" s="18">
        <v>0</v>
      </c>
      <c r="AR26" s="18">
        <v>0</v>
      </c>
      <c r="AS26" s="18">
        <v>0</v>
      </c>
      <c r="AT26" s="18">
        <v>45749253.053999998</v>
      </c>
      <c r="AU26" s="18">
        <v>17545.606</v>
      </c>
      <c r="AV26" s="18">
        <v>20226720.236000001</v>
      </c>
      <c r="AW26" s="18">
        <v>1603112.4940000002</v>
      </c>
      <c r="AX26" s="18">
        <v>0</v>
      </c>
      <c r="AY26" s="18">
        <v>0</v>
      </c>
      <c r="AZ26" s="18">
        <v>0</v>
      </c>
      <c r="BA26" s="18">
        <v>0</v>
      </c>
      <c r="BB26" s="18">
        <v>2887717.16</v>
      </c>
      <c r="BC26" s="18">
        <v>40375.71</v>
      </c>
      <c r="BD26" s="18">
        <v>11070762.918000001</v>
      </c>
      <c r="BE26" s="18">
        <v>75144.462</v>
      </c>
      <c r="BF26" s="18">
        <v>0</v>
      </c>
      <c r="BG26" s="18">
        <v>0</v>
      </c>
      <c r="BH26" s="18">
        <v>577098.55000000005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5110</v>
      </c>
      <c r="BQ26" s="18">
        <v>0</v>
      </c>
      <c r="BR26" s="18">
        <v>24685.48</v>
      </c>
      <c r="BS26" s="18">
        <v>0</v>
      </c>
      <c r="BT26" s="18">
        <v>0</v>
      </c>
      <c r="BU26" s="18">
        <v>0</v>
      </c>
      <c r="BV26" s="18">
        <v>12041142.98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1229593.82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38346709.93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32649509.699999999</v>
      </c>
      <c r="DY26" s="18">
        <v>0</v>
      </c>
      <c r="DZ26" s="18">
        <v>0</v>
      </c>
      <c r="EA26" s="18">
        <v>0</v>
      </c>
      <c r="EB26" s="18">
        <v>82242896.627999991</v>
      </c>
      <c r="EC26" s="18">
        <v>122558.03200000001</v>
      </c>
      <c r="ED26" s="18">
        <v>14758471.097000001</v>
      </c>
      <c r="EE26" s="18">
        <v>4452513.0829999996</v>
      </c>
      <c r="EF26" s="18">
        <v>52805115.136</v>
      </c>
      <c r="EG26" s="18">
        <v>2267056.9939999999</v>
      </c>
      <c r="EH26" s="18">
        <v>61234250.314999998</v>
      </c>
      <c r="EI26" s="18">
        <v>4118800.335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520446.22</v>
      </c>
      <c r="EW26" s="18">
        <v>0</v>
      </c>
      <c r="EX26" s="18">
        <v>16509021.23</v>
      </c>
      <c r="EY26" s="18">
        <v>0</v>
      </c>
      <c r="EZ26" s="18">
        <v>0</v>
      </c>
      <c r="FA26" s="18">
        <v>0</v>
      </c>
      <c r="FB26" s="18">
        <v>626377.84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9">
        <v>2115065259.9400001</v>
      </c>
      <c r="FO26" s="19">
        <v>0</v>
      </c>
      <c r="FP26" s="18">
        <v>17068.229999999996</v>
      </c>
      <c r="FQ26" s="18">
        <v>0</v>
      </c>
      <c r="FR26" s="18">
        <v>127527.87</v>
      </c>
      <c r="FS26" s="18">
        <v>0</v>
      </c>
      <c r="FT26" s="19">
        <v>669441925.00987709</v>
      </c>
      <c r="FU26" s="19">
        <v>0</v>
      </c>
      <c r="FV26" s="18">
        <v>17616641.519999534</v>
      </c>
      <c r="FW26" s="18">
        <v>0</v>
      </c>
      <c r="FX26" s="18">
        <v>651825283.48987758</v>
      </c>
      <c r="FY26" s="18">
        <v>0</v>
      </c>
      <c r="FZ26" s="19">
        <v>1445478738.8301229</v>
      </c>
      <c r="GA26" s="19">
        <v>0</v>
      </c>
      <c r="GB26" s="18">
        <v>283441274.08002347</v>
      </c>
      <c r="GC26" s="18">
        <v>0</v>
      </c>
      <c r="GD26" s="18">
        <v>1162037464.7500994</v>
      </c>
      <c r="GE26" s="18">
        <v>0</v>
      </c>
      <c r="GF26" s="18">
        <v>1376944.5300000014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18">
        <v>0</v>
      </c>
      <c r="GT26" s="18">
        <v>0</v>
      </c>
      <c r="GU26" s="18">
        <v>0</v>
      </c>
      <c r="GV26" s="18">
        <v>0</v>
      </c>
      <c r="GW26" s="18">
        <v>0</v>
      </c>
      <c r="GX26" s="18">
        <v>0</v>
      </c>
      <c r="GY26" s="18">
        <v>0</v>
      </c>
      <c r="GZ26" s="19">
        <v>0</v>
      </c>
      <c r="HA26" s="19">
        <v>0</v>
      </c>
      <c r="HB26" s="18">
        <v>0</v>
      </c>
      <c r="HC26" s="18">
        <v>0</v>
      </c>
      <c r="HD26" s="18">
        <v>0</v>
      </c>
      <c r="HE26" s="18">
        <v>0</v>
      </c>
      <c r="HF26" s="19">
        <v>0</v>
      </c>
      <c r="HG26" s="19">
        <v>0</v>
      </c>
      <c r="HH26" s="18">
        <v>0</v>
      </c>
      <c r="HI26" s="18">
        <v>0</v>
      </c>
      <c r="HJ26" s="18">
        <v>0</v>
      </c>
      <c r="HK26" s="18">
        <v>0</v>
      </c>
      <c r="HL26" s="19">
        <v>0</v>
      </c>
      <c r="HM26" s="19">
        <v>0</v>
      </c>
      <c r="HN26" s="18">
        <v>0</v>
      </c>
      <c r="HO26" s="18">
        <v>0</v>
      </c>
      <c r="HP26" s="18">
        <v>0</v>
      </c>
      <c r="HQ26" s="18">
        <v>0</v>
      </c>
      <c r="HR26" s="18">
        <v>0</v>
      </c>
      <c r="HS26" s="18">
        <v>0</v>
      </c>
      <c r="HT26" s="18">
        <v>4749479615.8710003</v>
      </c>
      <c r="HU26" s="18">
        <v>23856344.269000001</v>
      </c>
    </row>
    <row r="27" spans="1:229" s="35" customFormat="1" ht="12.75" customHeight="1">
      <c r="A27" s="57" t="s">
        <v>186</v>
      </c>
      <c r="B27" s="17">
        <v>1030</v>
      </c>
      <c r="C27" s="58" t="s">
        <v>146</v>
      </c>
      <c r="D27" s="19">
        <v>98674414.066689193</v>
      </c>
      <c r="E27" s="19">
        <v>0</v>
      </c>
      <c r="F27" s="18">
        <v>25640227.949989028</v>
      </c>
      <c r="G27" s="18">
        <v>0</v>
      </c>
      <c r="H27" s="18">
        <v>34711767.057200372</v>
      </c>
      <c r="I27" s="18">
        <v>0</v>
      </c>
      <c r="J27" s="18">
        <v>38322419.0594998</v>
      </c>
      <c r="K27" s="18">
        <v>0</v>
      </c>
      <c r="L27" s="18">
        <v>4200698.03</v>
      </c>
      <c r="M27" s="18">
        <v>0</v>
      </c>
      <c r="N27" s="18">
        <v>86846967.329999998</v>
      </c>
      <c r="O27" s="18">
        <v>0</v>
      </c>
      <c r="P27" s="18">
        <v>0</v>
      </c>
      <c r="Q27" s="18">
        <v>0</v>
      </c>
      <c r="R27" s="18">
        <v>19944007.07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6086952.5599999996</v>
      </c>
      <c r="AA27" s="18">
        <v>0</v>
      </c>
      <c r="AB27" s="18">
        <v>472214.96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1525167036.7600002</v>
      </c>
      <c r="AK27" s="18">
        <v>0</v>
      </c>
      <c r="AL27" s="18">
        <v>0</v>
      </c>
      <c r="AM27" s="18">
        <v>0</v>
      </c>
      <c r="AN27" s="18">
        <v>171416952.71000001</v>
      </c>
      <c r="AO27" s="18">
        <v>0</v>
      </c>
      <c r="AP27" s="18">
        <v>817288713.76999998</v>
      </c>
      <c r="AQ27" s="18">
        <v>0</v>
      </c>
      <c r="AR27" s="18">
        <v>0</v>
      </c>
      <c r="AS27" s="18">
        <v>0</v>
      </c>
      <c r="AT27" s="18">
        <v>35009945.869999997</v>
      </c>
      <c r="AU27" s="18">
        <v>0</v>
      </c>
      <c r="AV27" s="18">
        <v>29620050.379999999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1145940.53</v>
      </c>
      <c r="BC27" s="18">
        <v>0</v>
      </c>
      <c r="BD27" s="18">
        <v>4724059.92</v>
      </c>
      <c r="BE27" s="18">
        <v>0</v>
      </c>
      <c r="BF27" s="18">
        <v>0</v>
      </c>
      <c r="BG27" s="18">
        <v>0</v>
      </c>
      <c r="BH27" s="18">
        <v>2277912.2799999998</v>
      </c>
      <c r="BI27" s="18">
        <v>0</v>
      </c>
      <c r="BJ27" s="18">
        <v>1401197.78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3600</v>
      </c>
      <c r="BS27" s="18">
        <v>0</v>
      </c>
      <c r="BT27" s="18">
        <v>0</v>
      </c>
      <c r="BU27" s="18">
        <v>0</v>
      </c>
      <c r="BV27" s="18">
        <v>8446143.1999999993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4728439.7300000004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238256501.90000001</v>
      </c>
      <c r="CK27" s="18">
        <v>0</v>
      </c>
      <c r="CL27" s="18">
        <v>10107436.609999999</v>
      </c>
      <c r="CM27" s="18">
        <v>0</v>
      </c>
      <c r="CN27" s="18">
        <v>1102450.3899999999</v>
      </c>
      <c r="CO27" s="18">
        <v>0</v>
      </c>
      <c r="CP27" s="18">
        <v>0</v>
      </c>
      <c r="CQ27" s="18">
        <v>0</v>
      </c>
      <c r="CR27" s="18">
        <v>1179335.28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310386468.86000001</v>
      </c>
      <c r="DE27" s="18">
        <v>0</v>
      </c>
      <c r="DF27" s="18">
        <v>475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17816383.510000002</v>
      </c>
      <c r="DY27" s="18">
        <v>0</v>
      </c>
      <c r="DZ27" s="18">
        <v>0</v>
      </c>
      <c r="EA27" s="18">
        <v>0</v>
      </c>
      <c r="EB27" s="18">
        <v>88935924.469999999</v>
      </c>
      <c r="EC27" s="18">
        <v>0</v>
      </c>
      <c r="ED27" s="18">
        <v>1210573.78</v>
      </c>
      <c r="EE27" s="18">
        <v>0</v>
      </c>
      <c r="EF27" s="18">
        <v>23500445.050000001</v>
      </c>
      <c r="EG27" s="18">
        <v>0</v>
      </c>
      <c r="EH27" s="18">
        <v>57975005.009999998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11542.45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4170280.14</v>
      </c>
      <c r="EW27" s="18">
        <v>0</v>
      </c>
      <c r="EX27" s="18">
        <v>267783211.13999999</v>
      </c>
      <c r="EY27" s="18">
        <v>0</v>
      </c>
      <c r="EZ27" s="18">
        <v>0</v>
      </c>
      <c r="FA27" s="18">
        <v>0</v>
      </c>
      <c r="FB27" s="18">
        <v>23262636.039999999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241617.53</v>
      </c>
      <c r="FK27" s="18">
        <v>0</v>
      </c>
      <c r="FL27" s="18">
        <v>1272836.1499999999</v>
      </c>
      <c r="FM27" s="18">
        <v>0</v>
      </c>
      <c r="FN27" s="19">
        <v>14740124.929999998</v>
      </c>
      <c r="FO27" s="19">
        <v>0</v>
      </c>
      <c r="FP27" s="18">
        <v>177322.75000000015</v>
      </c>
      <c r="FQ27" s="18">
        <v>0</v>
      </c>
      <c r="FR27" s="18">
        <v>0</v>
      </c>
      <c r="FS27" s="18">
        <v>0</v>
      </c>
      <c r="FT27" s="19">
        <v>14218429.849999998</v>
      </c>
      <c r="FU27" s="19">
        <v>0</v>
      </c>
      <c r="FV27" s="18">
        <v>0</v>
      </c>
      <c r="FW27" s="18">
        <v>0</v>
      </c>
      <c r="FX27" s="18">
        <v>14218429.849999998</v>
      </c>
      <c r="FY27" s="18">
        <v>0</v>
      </c>
      <c r="FZ27" s="19">
        <v>344372.33</v>
      </c>
      <c r="GA27" s="19">
        <v>0</v>
      </c>
      <c r="GB27" s="18">
        <v>0</v>
      </c>
      <c r="GC27" s="18">
        <v>0</v>
      </c>
      <c r="GD27" s="18">
        <v>344372.33</v>
      </c>
      <c r="GE27" s="18">
        <v>0</v>
      </c>
      <c r="GF27" s="18">
        <v>3526867.31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18">
        <v>0</v>
      </c>
      <c r="GP27" s="18">
        <v>0</v>
      </c>
      <c r="GQ27" s="18">
        <v>0</v>
      </c>
      <c r="GR27" s="18">
        <v>0</v>
      </c>
      <c r="GS27" s="18">
        <v>0</v>
      </c>
      <c r="GT27" s="18">
        <v>0</v>
      </c>
      <c r="GU27" s="18">
        <v>0</v>
      </c>
      <c r="GV27" s="18">
        <v>0</v>
      </c>
      <c r="GW27" s="18">
        <v>0</v>
      </c>
      <c r="GX27" s="18">
        <v>0</v>
      </c>
      <c r="GY27" s="18">
        <v>0</v>
      </c>
      <c r="GZ27" s="19">
        <v>0</v>
      </c>
      <c r="HA27" s="19">
        <v>0</v>
      </c>
      <c r="HB27" s="18">
        <v>0</v>
      </c>
      <c r="HC27" s="18">
        <v>0</v>
      </c>
      <c r="HD27" s="18">
        <v>0</v>
      </c>
      <c r="HE27" s="18">
        <v>0</v>
      </c>
      <c r="HF27" s="19">
        <v>0</v>
      </c>
      <c r="HG27" s="19">
        <v>0</v>
      </c>
      <c r="HH27" s="18">
        <v>0</v>
      </c>
      <c r="HI27" s="18">
        <v>0</v>
      </c>
      <c r="HJ27" s="18">
        <v>0</v>
      </c>
      <c r="HK27" s="18">
        <v>0</v>
      </c>
      <c r="HL27" s="19">
        <v>0</v>
      </c>
      <c r="HM27" s="19">
        <v>0</v>
      </c>
      <c r="HN27" s="18">
        <v>0</v>
      </c>
      <c r="HO27" s="18">
        <v>0</v>
      </c>
      <c r="HP27" s="18">
        <v>0</v>
      </c>
      <c r="HQ27" s="18">
        <v>0</v>
      </c>
      <c r="HR27" s="18">
        <v>0</v>
      </c>
      <c r="HS27" s="18">
        <v>0</v>
      </c>
      <c r="HT27" s="18">
        <v>3882935362.4966908</v>
      </c>
      <c r="HU27" s="18">
        <v>0</v>
      </c>
    </row>
    <row r="28" spans="1:229" s="35" customFormat="1" ht="12.75" customHeight="1">
      <c r="A28" s="57" t="s">
        <v>188</v>
      </c>
      <c r="B28" s="17">
        <v>1031</v>
      </c>
      <c r="C28" s="58" t="s">
        <v>146</v>
      </c>
      <c r="D28" s="19">
        <v>107921850.42</v>
      </c>
      <c r="E28" s="19">
        <v>0</v>
      </c>
      <c r="F28" s="18">
        <v>651424.38</v>
      </c>
      <c r="G28" s="18">
        <v>0</v>
      </c>
      <c r="H28" s="18">
        <v>39076876.710000001</v>
      </c>
      <c r="I28" s="18">
        <v>0</v>
      </c>
      <c r="J28" s="18">
        <v>68193549.329999998</v>
      </c>
      <c r="K28" s="18">
        <v>0</v>
      </c>
      <c r="L28" s="18">
        <v>0</v>
      </c>
      <c r="M28" s="18">
        <v>0</v>
      </c>
      <c r="N28" s="18">
        <v>1883189.91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3079285.83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9434827.6199999992</v>
      </c>
      <c r="AO28" s="18">
        <v>0</v>
      </c>
      <c r="AP28" s="18">
        <v>65864886.270000003</v>
      </c>
      <c r="AQ28" s="18">
        <v>0</v>
      </c>
      <c r="AR28" s="18">
        <v>0</v>
      </c>
      <c r="AS28" s="18">
        <v>0</v>
      </c>
      <c r="AT28" s="18">
        <v>342216.16</v>
      </c>
      <c r="AU28" s="18">
        <v>0</v>
      </c>
      <c r="AV28" s="18">
        <v>4132320.23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-208018.68</v>
      </c>
      <c r="BC28" s="18">
        <v>0</v>
      </c>
      <c r="BD28" s="18">
        <v>122057.3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71527.55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379337.68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7191.43</v>
      </c>
      <c r="DA28" s="18">
        <v>0</v>
      </c>
      <c r="DB28" s="18">
        <v>0</v>
      </c>
      <c r="DC28" s="18">
        <v>0</v>
      </c>
      <c r="DD28" s="18">
        <v>106990.76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2324578.0499999998</v>
      </c>
      <c r="DY28" s="18">
        <v>0</v>
      </c>
      <c r="DZ28" s="18">
        <v>0</v>
      </c>
      <c r="EA28" s="18">
        <v>0</v>
      </c>
      <c r="EB28" s="18">
        <v>912415.36</v>
      </c>
      <c r="EC28" s="18">
        <v>0</v>
      </c>
      <c r="ED28" s="18">
        <v>3193.43</v>
      </c>
      <c r="EE28" s="18">
        <v>0</v>
      </c>
      <c r="EF28" s="18">
        <v>3386039.27</v>
      </c>
      <c r="EG28" s="18">
        <v>0</v>
      </c>
      <c r="EH28" s="18">
        <v>927111.84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9">
        <v>0</v>
      </c>
      <c r="FO28" s="19">
        <v>0</v>
      </c>
      <c r="FP28" s="18">
        <v>0</v>
      </c>
      <c r="FQ28" s="18">
        <v>0</v>
      </c>
      <c r="FR28" s="18">
        <v>0</v>
      </c>
      <c r="FS28" s="18">
        <v>0</v>
      </c>
      <c r="FT28" s="19">
        <v>0</v>
      </c>
      <c r="FU28" s="19">
        <v>0</v>
      </c>
      <c r="FV28" s="18">
        <v>0</v>
      </c>
      <c r="FW28" s="18">
        <v>0</v>
      </c>
      <c r="FX28" s="18">
        <v>0</v>
      </c>
      <c r="FY28" s="18">
        <v>0</v>
      </c>
      <c r="FZ28" s="19">
        <v>0</v>
      </c>
      <c r="GA28" s="19">
        <v>0</v>
      </c>
      <c r="GB28" s="18">
        <v>0</v>
      </c>
      <c r="GC28" s="18">
        <v>0</v>
      </c>
      <c r="GD28" s="18">
        <v>0</v>
      </c>
      <c r="GE28" s="18">
        <v>0</v>
      </c>
      <c r="GF28" s="18">
        <v>225565.72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18">
        <v>0</v>
      </c>
      <c r="GT28" s="18">
        <v>0</v>
      </c>
      <c r="GU28" s="18">
        <v>0</v>
      </c>
      <c r="GV28" s="18">
        <v>0</v>
      </c>
      <c r="GW28" s="18">
        <v>0</v>
      </c>
      <c r="GX28" s="18">
        <v>0</v>
      </c>
      <c r="GY28" s="18">
        <v>0</v>
      </c>
      <c r="GZ28" s="19">
        <v>0</v>
      </c>
      <c r="HA28" s="19">
        <v>0</v>
      </c>
      <c r="HB28" s="18">
        <v>0</v>
      </c>
      <c r="HC28" s="18">
        <v>0</v>
      </c>
      <c r="HD28" s="18">
        <v>0</v>
      </c>
      <c r="HE28" s="18">
        <v>0</v>
      </c>
      <c r="HF28" s="19">
        <v>0</v>
      </c>
      <c r="HG28" s="19">
        <v>0</v>
      </c>
      <c r="HH28" s="18">
        <v>0</v>
      </c>
      <c r="HI28" s="18">
        <v>0</v>
      </c>
      <c r="HJ28" s="18">
        <v>0</v>
      </c>
      <c r="HK28" s="18">
        <v>0</v>
      </c>
      <c r="HL28" s="19">
        <v>0</v>
      </c>
      <c r="HM28" s="19">
        <v>0</v>
      </c>
      <c r="HN28" s="18">
        <v>0</v>
      </c>
      <c r="HO28" s="18">
        <v>0</v>
      </c>
      <c r="HP28" s="18">
        <v>0</v>
      </c>
      <c r="HQ28" s="18">
        <v>0</v>
      </c>
      <c r="HR28" s="18">
        <v>0</v>
      </c>
      <c r="HS28" s="18">
        <v>0</v>
      </c>
      <c r="HT28" s="18">
        <v>200916566.15000007</v>
      </c>
      <c r="HU28" s="18">
        <v>0</v>
      </c>
    </row>
    <row r="29" spans="1:229" s="35" customFormat="1" ht="12.75" customHeight="1">
      <c r="A29" s="57" t="s">
        <v>190</v>
      </c>
      <c r="B29" s="17">
        <v>1032</v>
      </c>
      <c r="C29" s="58" t="s">
        <v>146</v>
      </c>
      <c r="D29" s="19">
        <v>362664477.4242</v>
      </c>
      <c r="E29" s="19">
        <v>0</v>
      </c>
      <c r="F29" s="18">
        <v>30814471.075484235</v>
      </c>
      <c r="G29" s="18">
        <v>0</v>
      </c>
      <c r="H29" s="18">
        <v>197229150.71307656</v>
      </c>
      <c r="I29" s="18">
        <v>0</v>
      </c>
      <c r="J29" s="18">
        <v>134620855.63563919</v>
      </c>
      <c r="K29" s="18">
        <v>0</v>
      </c>
      <c r="L29" s="18">
        <v>122842334.78839999</v>
      </c>
      <c r="M29" s="18">
        <v>0</v>
      </c>
      <c r="N29" s="18">
        <v>130441619.3</v>
      </c>
      <c r="O29" s="18">
        <v>0</v>
      </c>
      <c r="P29" s="18">
        <v>298024.66000000003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1888431.75</v>
      </c>
      <c r="W29" s="18">
        <v>0</v>
      </c>
      <c r="X29" s="18">
        <v>0</v>
      </c>
      <c r="Y29" s="18">
        <v>0</v>
      </c>
      <c r="Z29" s="18">
        <v>110643209.94760001</v>
      </c>
      <c r="AA29" s="18">
        <v>0</v>
      </c>
      <c r="AB29" s="18">
        <v>0</v>
      </c>
      <c r="AC29" s="18">
        <v>0</v>
      </c>
      <c r="AD29" s="18">
        <v>32570516.752700001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1510768524.4199998</v>
      </c>
      <c r="AK29" s="18">
        <v>0</v>
      </c>
      <c r="AL29" s="18">
        <v>121743.1529</v>
      </c>
      <c r="AM29" s="18">
        <v>0</v>
      </c>
      <c r="AN29" s="18">
        <v>699250199.92000008</v>
      </c>
      <c r="AO29" s="18">
        <v>0</v>
      </c>
      <c r="AP29" s="18">
        <v>653423001.55999994</v>
      </c>
      <c r="AQ29" s="18">
        <v>0</v>
      </c>
      <c r="AR29" s="18">
        <v>94278.51</v>
      </c>
      <c r="AS29" s="18">
        <v>0</v>
      </c>
      <c r="AT29" s="18">
        <v>49321710.285499997</v>
      </c>
      <c r="AU29" s="18">
        <v>0</v>
      </c>
      <c r="AV29" s="18">
        <v>82485539.2227</v>
      </c>
      <c r="AW29" s="18">
        <v>0</v>
      </c>
      <c r="AX29" s="18">
        <v>787.5</v>
      </c>
      <c r="AY29" s="18">
        <v>0</v>
      </c>
      <c r="AZ29" s="18">
        <v>0</v>
      </c>
      <c r="BA29" s="18">
        <v>0</v>
      </c>
      <c r="BB29" s="18">
        <v>3043202.1507999999</v>
      </c>
      <c r="BC29" s="18">
        <v>0</v>
      </c>
      <c r="BD29" s="18">
        <v>28157787.679299999</v>
      </c>
      <c r="BE29" s="18">
        <v>0</v>
      </c>
      <c r="BF29" s="18">
        <v>0</v>
      </c>
      <c r="BG29" s="18">
        <v>0</v>
      </c>
      <c r="BH29" s="18">
        <v>6112957.8300000001</v>
      </c>
      <c r="BI29" s="18">
        <v>0</v>
      </c>
      <c r="BJ29" s="18">
        <v>1926831.1577999999</v>
      </c>
      <c r="BK29" s="18">
        <v>0</v>
      </c>
      <c r="BL29" s="18">
        <v>15937438.279200001</v>
      </c>
      <c r="BM29" s="18">
        <v>0</v>
      </c>
      <c r="BN29" s="18">
        <v>1733490.5813</v>
      </c>
      <c r="BO29" s="18">
        <v>0</v>
      </c>
      <c r="BP29" s="18">
        <v>205822.49</v>
      </c>
      <c r="BQ29" s="18">
        <v>0</v>
      </c>
      <c r="BR29" s="18">
        <v>29858.86</v>
      </c>
      <c r="BS29" s="18">
        <v>0</v>
      </c>
      <c r="BT29" s="18">
        <v>0</v>
      </c>
      <c r="BU29" s="18">
        <v>0</v>
      </c>
      <c r="BV29" s="18">
        <v>712184.36750000005</v>
      </c>
      <c r="BW29" s="18">
        <v>0</v>
      </c>
      <c r="BX29" s="18">
        <v>611986.25</v>
      </c>
      <c r="BY29" s="18">
        <v>0</v>
      </c>
      <c r="BZ29" s="18">
        <v>0</v>
      </c>
      <c r="CA29" s="18">
        <v>0</v>
      </c>
      <c r="CB29" s="18">
        <v>777079.10270000005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917118198.73290002</v>
      </c>
      <c r="CK29" s="18">
        <v>0</v>
      </c>
      <c r="CL29" s="18">
        <v>51324239.446000002</v>
      </c>
      <c r="CM29" s="18">
        <v>0</v>
      </c>
      <c r="CN29" s="18">
        <v>94014975.437700003</v>
      </c>
      <c r="CO29" s="18">
        <v>0</v>
      </c>
      <c r="CP29" s="18">
        <v>0</v>
      </c>
      <c r="CQ29" s="18">
        <v>0</v>
      </c>
      <c r="CR29" s="18">
        <v>45025835.189099997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15269756.507999998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177357867.33070001</v>
      </c>
      <c r="DY29" s="18">
        <v>0</v>
      </c>
      <c r="DZ29" s="18">
        <v>0</v>
      </c>
      <c r="EA29" s="18">
        <v>0</v>
      </c>
      <c r="EB29" s="18">
        <v>125587056.6067</v>
      </c>
      <c r="EC29" s="18">
        <v>0</v>
      </c>
      <c r="ED29" s="18">
        <v>10922122.370000001</v>
      </c>
      <c r="EE29" s="18">
        <v>0</v>
      </c>
      <c r="EF29" s="18">
        <v>126756122.79149999</v>
      </c>
      <c r="EG29" s="18">
        <v>0</v>
      </c>
      <c r="EH29" s="18">
        <v>126093022.3796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4575274.4670000002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3085677.98</v>
      </c>
      <c r="EW29" s="18">
        <v>0</v>
      </c>
      <c r="EX29" s="18">
        <v>515917616.05000001</v>
      </c>
      <c r="EY29" s="18">
        <v>0</v>
      </c>
      <c r="EZ29" s="18">
        <v>0</v>
      </c>
      <c r="FA29" s="18">
        <v>0</v>
      </c>
      <c r="FB29" s="18">
        <v>6447935.8600000003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5600962.3499999996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9">
        <v>91607390.479999989</v>
      </c>
      <c r="FO29" s="19">
        <v>0</v>
      </c>
      <c r="FP29" s="18">
        <v>652783.5</v>
      </c>
      <c r="FQ29" s="18">
        <v>0</v>
      </c>
      <c r="FR29" s="18">
        <v>5527.26</v>
      </c>
      <c r="FS29" s="18">
        <v>0</v>
      </c>
      <c r="FT29" s="19">
        <v>54108681.359999999</v>
      </c>
      <c r="FU29" s="19">
        <v>0</v>
      </c>
      <c r="FV29" s="18">
        <v>1413367.37</v>
      </c>
      <c r="FW29" s="18">
        <v>0</v>
      </c>
      <c r="FX29" s="18">
        <v>52695313.990000002</v>
      </c>
      <c r="FY29" s="18">
        <v>0</v>
      </c>
      <c r="FZ29" s="19">
        <v>36840398.359999999</v>
      </c>
      <c r="GA29" s="19">
        <v>0</v>
      </c>
      <c r="GB29" s="18">
        <v>7799404.5700000003</v>
      </c>
      <c r="GC29" s="18">
        <v>0</v>
      </c>
      <c r="GD29" s="18">
        <v>29040993.789999999</v>
      </c>
      <c r="GE29" s="18">
        <v>0</v>
      </c>
      <c r="GF29" s="18">
        <v>1626797.55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9">
        <v>0</v>
      </c>
      <c r="HA29" s="19">
        <v>0</v>
      </c>
      <c r="HB29" s="18">
        <v>0</v>
      </c>
      <c r="HC29" s="18">
        <v>0</v>
      </c>
      <c r="HD29" s="18">
        <v>0</v>
      </c>
      <c r="HE29" s="18">
        <v>0</v>
      </c>
      <c r="HF29" s="19">
        <v>0</v>
      </c>
      <c r="HG29" s="19">
        <v>0</v>
      </c>
      <c r="HH29" s="18">
        <v>0</v>
      </c>
      <c r="HI29" s="18">
        <v>0</v>
      </c>
      <c r="HJ29" s="18">
        <v>0</v>
      </c>
      <c r="HK29" s="18">
        <v>0</v>
      </c>
      <c r="HL29" s="19">
        <v>0</v>
      </c>
      <c r="HM29" s="19">
        <v>0</v>
      </c>
      <c r="HN29" s="18">
        <v>0</v>
      </c>
      <c r="HO29" s="18">
        <v>0</v>
      </c>
      <c r="HP29" s="18">
        <v>0</v>
      </c>
      <c r="HQ29" s="18">
        <v>0</v>
      </c>
      <c r="HR29" s="18">
        <v>0</v>
      </c>
      <c r="HS29" s="18">
        <v>0</v>
      </c>
      <c r="HT29" s="18">
        <v>6134393889.4717999</v>
      </c>
      <c r="HU29" s="18">
        <v>0</v>
      </c>
    </row>
    <row r="30" spans="1:229" s="35" customFormat="1" ht="12.75" customHeight="1">
      <c r="A30" s="57" t="s">
        <v>192</v>
      </c>
      <c r="B30" s="17">
        <v>1034</v>
      </c>
      <c r="C30" s="58" t="s">
        <v>146</v>
      </c>
      <c r="D30" s="19">
        <v>8725269.9700000845</v>
      </c>
      <c r="E30" s="19">
        <v>0</v>
      </c>
      <c r="F30" s="18">
        <v>2869167.2600000282</v>
      </c>
      <c r="G30" s="18">
        <v>0</v>
      </c>
      <c r="H30" s="18">
        <v>3720122.1100000278</v>
      </c>
      <c r="I30" s="18">
        <v>0</v>
      </c>
      <c r="J30" s="18">
        <v>2135980.6000000276</v>
      </c>
      <c r="K30" s="18">
        <v>0</v>
      </c>
      <c r="L30" s="18">
        <v>543789.37</v>
      </c>
      <c r="M30" s="18">
        <v>0</v>
      </c>
      <c r="N30" s="18">
        <v>7007218.8000000184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3668110.7400000012</v>
      </c>
      <c r="AA30" s="18">
        <v>0</v>
      </c>
      <c r="AB30" s="18">
        <v>0</v>
      </c>
      <c r="AC30" s="18">
        <v>0</v>
      </c>
      <c r="AD30" s="18">
        <v>67056.12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198060736.24000853</v>
      </c>
      <c r="AK30" s="18">
        <v>0</v>
      </c>
      <c r="AL30" s="18">
        <v>3089342.6999999993</v>
      </c>
      <c r="AM30" s="18">
        <v>0</v>
      </c>
      <c r="AN30" s="18">
        <v>79854478.309990838</v>
      </c>
      <c r="AO30" s="18">
        <v>0</v>
      </c>
      <c r="AP30" s="18">
        <v>18732597.769999992</v>
      </c>
      <c r="AQ30" s="18">
        <v>0</v>
      </c>
      <c r="AR30" s="18">
        <v>0</v>
      </c>
      <c r="AS30" s="18">
        <v>0</v>
      </c>
      <c r="AT30" s="18">
        <v>3446484.3100000126</v>
      </c>
      <c r="AU30" s="18">
        <v>0</v>
      </c>
      <c r="AV30" s="18">
        <v>6336834.5399998277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334203.27000000031</v>
      </c>
      <c r="BC30" s="18">
        <v>0</v>
      </c>
      <c r="BD30" s="18">
        <v>1439185.9600000344</v>
      </c>
      <c r="BE30" s="18">
        <v>0</v>
      </c>
      <c r="BF30" s="18">
        <v>0</v>
      </c>
      <c r="BG30" s="18">
        <v>0</v>
      </c>
      <c r="BH30" s="18">
        <v>42812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8">
        <v>140049.1</v>
      </c>
      <c r="BS30" s="18">
        <v>0</v>
      </c>
      <c r="BT30" s="18">
        <v>0</v>
      </c>
      <c r="BU30" s="18">
        <v>0</v>
      </c>
      <c r="BV30" s="18">
        <v>1428.57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7046711.2099996628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19815382.720000006</v>
      </c>
      <c r="CK30" s="18">
        <v>0</v>
      </c>
      <c r="CL30" s="18">
        <v>2426086.2199999979</v>
      </c>
      <c r="CM30" s="18">
        <v>0</v>
      </c>
      <c r="CN30" s="18">
        <v>3264905.4899999951</v>
      </c>
      <c r="CO30" s="18">
        <v>0</v>
      </c>
      <c r="CP30" s="18">
        <v>0</v>
      </c>
      <c r="CQ30" s="18">
        <v>0</v>
      </c>
      <c r="CR30" s="18">
        <v>788677.95999999857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58888096.329997465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5866591.7999997232</v>
      </c>
      <c r="DY30" s="18">
        <v>0</v>
      </c>
      <c r="DZ30" s="18">
        <v>0</v>
      </c>
      <c r="EA30" s="18">
        <v>0</v>
      </c>
      <c r="EB30" s="18">
        <v>2944773.78</v>
      </c>
      <c r="EC30" s="18">
        <v>0</v>
      </c>
      <c r="ED30" s="18">
        <v>95588.54</v>
      </c>
      <c r="EE30" s="18">
        <v>0</v>
      </c>
      <c r="EF30" s="18">
        <v>6059459.8299999991</v>
      </c>
      <c r="EG30" s="18">
        <v>0</v>
      </c>
      <c r="EH30" s="18">
        <v>-483231.93000000063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363018.63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29511647.04999996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9">
        <v>-274646.82</v>
      </c>
      <c r="FO30" s="19">
        <v>0</v>
      </c>
      <c r="FP30" s="18">
        <v>0</v>
      </c>
      <c r="FQ30" s="18">
        <v>0</v>
      </c>
      <c r="FR30" s="18">
        <v>0</v>
      </c>
      <c r="FS30" s="18">
        <v>0</v>
      </c>
      <c r="FT30" s="19">
        <v>51568</v>
      </c>
      <c r="FU30" s="19">
        <v>0</v>
      </c>
      <c r="FV30" s="18">
        <v>0</v>
      </c>
      <c r="FW30" s="18">
        <v>0</v>
      </c>
      <c r="FX30" s="18">
        <v>51568</v>
      </c>
      <c r="FY30" s="18">
        <v>0</v>
      </c>
      <c r="FZ30" s="19">
        <v>-326214.82</v>
      </c>
      <c r="GA30" s="19">
        <v>0</v>
      </c>
      <c r="GB30" s="18">
        <v>0</v>
      </c>
      <c r="GC30" s="18">
        <v>0</v>
      </c>
      <c r="GD30" s="18">
        <v>-326214.82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9">
        <v>0</v>
      </c>
      <c r="HA30" s="19">
        <v>0</v>
      </c>
      <c r="HB30" s="18">
        <v>0</v>
      </c>
      <c r="HC30" s="18">
        <v>0</v>
      </c>
      <c r="HD30" s="18">
        <v>0</v>
      </c>
      <c r="HE30" s="18">
        <v>0</v>
      </c>
      <c r="HF30" s="19">
        <v>0</v>
      </c>
      <c r="HG30" s="19">
        <v>0</v>
      </c>
      <c r="HH30" s="18">
        <v>0</v>
      </c>
      <c r="HI30" s="18">
        <v>0</v>
      </c>
      <c r="HJ30" s="18">
        <v>0</v>
      </c>
      <c r="HK30" s="18">
        <v>0</v>
      </c>
      <c r="HL30" s="19">
        <v>0</v>
      </c>
      <c r="HM30" s="19">
        <v>0</v>
      </c>
      <c r="HN30" s="18">
        <v>0</v>
      </c>
      <c r="HO30" s="18">
        <v>0</v>
      </c>
      <c r="HP30" s="18">
        <v>0</v>
      </c>
      <c r="HQ30" s="18">
        <v>0</v>
      </c>
      <c r="HR30" s="18">
        <v>0</v>
      </c>
      <c r="HS30" s="18">
        <v>0</v>
      </c>
      <c r="HT30" s="18">
        <v>467802658.57999611</v>
      </c>
      <c r="HU30" s="18">
        <v>0</v>
      </c>
    </row>
    <row r="31" spans="1:229" s="35" customFormat="1" ht="12.75" customHeight="1">
      <c r="A31" s="57" t="s">
        <v>194</v>
      </c>
      <c r="B31" s="17">
        <v>1035</v>
      </c>
      <c r="C31" s="58" t="s">
        <v>146</v>
      </c>
      <c r="D31" s="19">
        <v>268031245.37</v>
      </c>
      <c r="E31" s="19">
        <v>0</v>
      </c>
      <c r="F31" s="18">
        <v>12108852.12988</v>
      </c>
      <c r="G31" s="18">
        <v>0</v>
      </c>
      <c r="H31" s="18">
        <v>61448113.776912004</v>
      </c>
      <c r="I31" s="18">
        <v>0</v>
      </c>
      <c r="J31" s="18">
        <v>194474279.46320799</v>
      </c>
      <c r="K31" s="18">
        <v>0</v>
      </c>
      <c r="L31" s="18">
        <v>17788084.280000001</v>
      </c>
      <c r="M31" s="18">
        <v>0</v>
      </c>
      <c r="N31" s="18">
        <v>42466911.57</v>
      </c>
      <c r="O31" s="18">
        <v>0</v>
      </c>
      <c r="P31" s="18">
        <v>0</v>
      </c>
      <c r="Q31" s="18">
        <v>0</v>
      </c>
      <c r="R31" s="18">
        <v>2575582.0700000003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76555291.719999999</v>
      </c>
      <c r="AA31" s="18">
        <v>0</v>
      </c>
      <c r="AB31" s="18">
        <v>0</v>
      </c>
      <c r="AC31" s="18">
        <v>0</v>
      </c>
      <c r="AD31" s="18">
        <v>34739916.079999998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2192025603.5175238</v>
      </c>
      <c r="AK31" s="18">
        <v>0</v>
      </c>
      <c r="AL31" s="18">
        <v>9116873.1824760009</v>
      </c>
      <c r="AM31" s="18">
        <v>0</v>
      </c>
      <c r="AN31" s="18">
        <v>455176821.92000002</v>
      </c>
      <c r="AO31" s="18">
        <v>0</v>
      </c>
      <c r="AP31" s="18">
        <v>1811231953.6600001</v>
      </c>
      <c r="AQ31" s="18">
        <v>0</v>
      </c>
      <c r="AR31" s="18">
        <v>928309.39</v>
      </c>
      <c r="AS31" s="18">
        <v>0</v>
      </c>
      <c r="AT31" s="18">
        <v>38611795.710000008</v>
      </c>
      <c r="AU31" s="18">
        <v>0</v>
      </c>
      <c r="AV31" s="18">
        <v>10332939.580000002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5441987.8799999999</v>
      </c>
      <c r="BC31" s="18">
        <v>0</v>
      </c>
      <c r="BD31" s="18">
        <v>32097274.629999999</v>
      </c>
      <c r="BE31" s="18">
        <v>0</v>
      </c>
      <c r="BF31" s="18">
        <v>0</v>
      </c>
      <c r="BG31" s="18">
        <v>0</v>
      </c>
      <c r="BH31" s="18">
        <v>3988718.62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348570.05000000005</v>
      </c>
      <c r="BQ31" s="18">
        <v>0</v>
      </c>
      <c r="BR31" s="18">
        <v>3534647.79</v>
      </c>
      <c r="BS31" s="18">
        <v>0</v>
      </c>
      <c r="BT31" s="18">
        <v>0</v>
      </c>
      <c r="BU31" s="18">
        <v>0</v>
      </c>
      <c r="BV31" s="18">
        <v>25670289.379999995</v>
      </c>
      <c r="BW31" s="18">
        <v>0</v>
      </c>
      <c r="BX31" s="18">
        <v>82000</v>
      </c>
      <c r="BY31" s="18">
        <v>0</v>
      </c>
      <c r="BZ31" s="18">
        <v>171493.97999999998</v>
      </c>
      <c r="CA31" s="18">
        <v>0</v>
      </c>
      <c r="CB31" s="18">
        <v>877824.14000000013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461771384.08999997</v>
      </c>
      <c r="CK31" s="18">
        <v>0</v>
      </c>
      <c r="CL31" s="18">
        <v>21873582.640000001</v>
      </c>
      <c r="CM31" s="18">
        <v>0</v>
      </c>
      <c r="CN31" s="18">
        <v>20325512.769999996</v>
      </c>
      <c r="CO31" s="18">
        <v>0</v>
      </c>
      <c r="CP31" s="18">
        <v>0</v>
      </c>
      <c r="CQ31" s="18">
        <v>0</v>
      </c>
      <c r="CR31" s="18">
        <v>21108512.449999999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17827344.269999996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467885.17</v>
      </c>
      <c r="DU31" s="18">
        <v>0</v>
      </c>
      <c r="DV31" s="18">
        <v>0</v>
      </c>
      <c r="DW31" s="18">
        <v>0</v>
      </c>
      <c r="DX31" s="18">
        <v>210977483.97</v>
      </c>
      <c r="DY31" s="18">
        <v>0</v>
      </c>
      <c r="DZ31" s="18">
        <v>0</v>
      </c>
      <c r="EA31" s="18">
        <v>0</v>
      </c>
      <c r="EB31" s="18">
        <v>83067922.5</v>
      </c>
      <c r="EC31" s="18">
        <v>0</v>
      </c>
      <c r="ED31" s="18">
        <v>27505312.109999999</v>
      </c>
      <c r="EE31" s="18">
        <v>0</v>
      </c>
      <c r="EF31" s="18">
        <v>57514155.619999997</v>
      </c>
      <c r="EG31" s="18">
        <v>0</v>
      </c>
      <c r="EH31" s="18">
        <v>32240563.130000003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11373212.240000002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2652332.2799999998</v>
      </c>
      <c r="EW31" s="18">
        <v>0</v>
      </c>
      <c r="EX31" s="18">
        <v>73261378.25</v>
      </c>
      <c r="EY31" s="18">
        <v>0</v>
      </c>
      <c r="EZ31" s="18">
        <v>0</v>
      </c>
      <c r="FA31" s="18">
        <v>0</v>
      </c>
      <c r="FB31" s="18">
        <v>5053522.47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342186.21</v>
      </c>
      <c r="FK31" s="18">
        <v>0</v>
      </c>
      <c r="FL31" s="18">
        <v>178649.59</v>
      </c>
      <c r="FM31" s="18">
        <v>0</v>
      </c>
      <c r="FN31" s="19">
        <v>290067111.56</v>
      </c>
      <c r="FO31" s="19">
        <v>0</v>
      </c>
      <c r="FP31" s="18">
        <v>14820</v>
      </c>
      <c r="FQ31" s="18">
        <v>0</v>
      </c>
      <c r="FR31" s="18">
        <v>23423139.030041028</v>
      </c>
      <c r="FS31" s="18">
        <v>0</v>
      </c>
      <c r="FT31" s="19">
        <v>265807579.89999998</v>
      </c>
      <c r="FU31" s="19">
        <v>0</v>
      </c>
      <c r="FV31" s="18">
        <v>3582354.47</v>
      </c>
      <c r="FW31" s="18">
        <v>0</v>
      </c>
      <c r="FX31" s="18">
        <v>262225225.42999998</v>
      </c>
      <c r="FY31" s="18">
        <v>0</v>
      </c>
      <c r="FZ31" s="19">
        <v>821572.62995900004</v>
      </c>
      <c r="GA31" s="19">
        <v>0</v>
      </c>
      <c r="GB31" s="18">
        <v>657815.46995900001</v>
      </c>
      <c r="GC31" s="18">
        <v>0</v>
      </c>
      <c r="GD31" s="18">
        <v>163757.16</v>
      </c>
      <c r="GE31" s="18">
        <v>0</v>
      </c>
      <c r="GF31" s="18">
        <v>17451892.82</v>
      </c>
      <c r="GG31" s="18">
        <v>0</v>
      </c>
      <c r="GH31" s="18">
        <v>0</v>
      </c>
      <c r="GI31" s="18">
        <v>0</v>
      </c>
      <c r="GJ31" s="18">
        <v>38046.909999999996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9">
        <v>0</v>
      </c>
      <c r="HA31" s="19">
        <v>0</v>
      </c>
      <c r="HB31" s="18">
        <v>0</v>
      </c>
      <c r="HC31" s="18">
        <v>0</v>
      </c>
      <c r="HD31" s="18">
        <v>0</v>
      </c>
      <c r="HE31" s="18">
        <v>0</v>
      </c>
      <c r="HF31" s="19">
        <v>0</v>
      </c>
      <c r="HG31" s="19">
        <v>0</v>
      </c>
      <c r="HH31" s="18">
        <v>0</v>
      </c>
      <c r="HI31" s="18">
        <v>0</v>
      </c>
      <c r="HJ31" s="18">
        <v>0</v>
      </c>
      <c r="HK31" s="18">
        <v>0</v>
      </c>
      <c r="HL31" s="19">
        <v>0</v>
      </c>
      <c r="HM31" s="19">
        <v>0</v>
      </c>
      <c r="HN31" s="18">
        <v>0</v>
      </c>
      <c r="HO31" s="18">
        <v>0</v>
      </c>
      <c r="HP31" s="18">
        <v>0</v>
      </c>
      <c r="HQ31" s="18">
        <v>0</v>
      </c>
      <c r="HR31" s="18">
        <v>0</v>
      </c>
      <c r="HS31" s="18">
        <v>0</v>
      </c>
      <c r="HT31" s="18">
        <v>6386892125.5700016</v>
      </c>
      <c r="HU31" s="18">
        <v>0</v>
      </c>
    </row>
    <row r="32" spans="1:229" s="35" customFormat="1" ht="12.75" customHeight="1">
      <c r="A32" s="57" t="s">
        <v>196</v>
      </c>
      <c r="B32" s="17">
        <v>1036</v>
      </c>
      <c r="C32" s="58" t="s">
        <v>146</v>
      </c>
      <c r="D32" s="19">
        <v>130885105.52000861</v>
      </c>
      <c r="E32" s="19">
        <v>0</v>
      </c>
      <c r="F32" s="18">
        <v>108389387.50001089</v>
      </c>
      <c r="G32" s="18">
        <v>0</v>
      </c>
      <c r="H32" s="18">
        <v>5451550.2300000135</v>
      </c>
      <c r="I32" s="18">
        <v>0</v>
      </c>
      <c r="J32" s="18">
        <v>17044167.789997701</v>
      </c>
      <c r="K32" s="18">
        <v>0</v>
      </c>
      <c r="L32" s="18">
        <v>87545.259999999966</v>
      </c>
      <c r="M32" s="18">
        <v>0</v>
      </c>
      <c r="N32" s="18">
        <v>109157340.3600028</v>
      </c>
      <c r="O32" s="18">
        <v>0</v>
      </c>
      <c r="P32" s="18">
        <v>5313695.8999999994</v>
      </c>
      <c r="Q32" s="18">
        <v>0</v>
      </c>
      <c r="R32" s="18">
        <v>1824047.45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123221840.69999984</v>
      </c>
      <c r="AA32" s="18">
        <v>0</v>
      </c>
      <c r="AB32" s="18">
        <v>0</v>
      </c>
      <c r="AC32" s="18">
        <v>0</v>
      </c>
      <c r="AD32" s="18">
        <v>38441541.350000009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1484040018.3300853</v>
      </c>
      <c r="AK32" s="18">
        <v>0</v>
      </c>
      <c r="AL32" s="18">
        <v>3785361.0699999984</v>
      </c>
      <c r="AM32" s="18">
        <v>0</v>
      </c>
      <c r="AN32" s="18">
        <v>526800667.63000304</v>
      </c>
      <c r="AO32" s="18">
        <v>0</v>
      </c>
      <c r="AP32" s="18">
        <v>459999779.9199869</v>
      </c>
      <c r="AQ32" s="18">
        <v>0</v>
      </c>
      <c r="AR32" s="18">
        <v>2852990.5800000005</v>
      </c>
      <c r="AS32" s="18">
        <v>0</v>
      </c>
      <c r="AT32" s="18">
        <v>18572848.350000009</v>
      </c>
      <c r="AU32" s="18">
        <v>0</v>
      </c>
      <c r="AV32" s="18">
        <v>140464086.64000002</v>
      </c>
      <c r="AW32" s="18">
        <v>0</v>
      </c>
      <c r="AX32" s="18">
        <v>96826.799999999988</v>
      </c>
      <c r="AY32" s="18">
        <v>0</v>
      </c>
      <c r="AZ32" s="18">
        <v>0</v>
      </c>
      <c r="BA32" s="18">
        <v>0</v>
      </c>
      <c r="BB32" s="18">
        <v>3368108.0499999924</v>
      </c>
      <c r="BC32" s="18">
        <v>0</v>
      </c>
      <c r="BD32" s="18">
        <v>7142608.0299995719</v>
      </c>
      <c r="BE32" s="18">
        <v>0</v>
      </c>
      <c r="BF32" s="18">
        <v>0</v>
      </c>
      <c r="BG32" s="18">
        <v>0</v>
      </c>
      <c r="BH32" s="18">
        <v>475877.04</v>
      </c>
      <c r="BI32" s="18">
        <v>0</v>
      </c>
      <c r="BJ32" s="18">
        <v>9400193.4400000013</v>
      </c>
      <c r="BK32" s="18">
        <v>0</v>
      </c>
      <c r="BL32" s="18">
        <v>593723.25</v>
      </c>
      <c r="BM32" s="18">
        <v>0</v>
      </c>
      <c r="BN32" s="18">
        <v>819150.14</v>
      </c>
      <c r="BO32" s="18">
        <v>0</v>
      </c>
      <c r="BP32" s="18">
        <v>377.38999999999987</v>
      </c>
      <c r="BQ32" s="18">
        <v>0</v>
      </c>
      <c r="BR32" s="18">
        <v>114717.42</v>
      </c>
      <c r="BS32" s="18">
        <v>0</v>
      </c>
      <c r="BT32" s="18">
        <v>0</v>
      </c>
      <c r="BU32" s="18">
        <v>0</v>
      </c>
      <c r="BV32" s="18">
        <v>11904.75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714050.20000000019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377016044.8000015</v>
      </c>
      <c r="CK32" s="18">
        <v>0</v>
      </c>
      <c r="CL32" s="18">
        <v>13992845.329997931</v>
      </c>
      <c r="CM32" s="18">
        <v>0</v>
      </c>
      <c r="CN32" s="18">
        <v>4211786.3300000029</v>
      </c>
      <c r="CO32" s="18">
        <v>0</v>
      </c>
      <c r="CP32" s="18">
        <v>0</v>
      </c>
      <c r="CQ32" s="18">
        <v>0</v>
      </c>
      <c r="CR32" s="18">
        <v>5867765.5299999677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47450014.609988421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4516755.8900000164</v>
      </c>
      <c r="DY32" s="18">
        <v>0</v>
      </c>
      <c r="DZ32" s="18">
        <v>0</v>
      </c>
      <c r="EA32" s="18">
        <v>0</v>
      </c>
      <c r="EB32" s="18">
        <v>45209568.19000002</v>
      </c>
      <c r="EC32" s="18">
        <v>0</v>
      </c>
      <c r="ED32" s="18">
        <v>206071.68000000002</v>
      </c>
      <c r="EE32" s="18">
        <v>0</v>
      </c>
      <c r="EF32" s="18">
        <v>3685912.1999999979</v>
      </c>
      <c r="EG32" s="18">
        <v>0</v>
      </c>
      <c r="EH32" s="18">
        <v>6644947.0100000249</v>
      </c>
      <c r="EI32" s="18">
        <v>0</v>
      </c>
      <c r="EJ32" s="18">
        <v>0</v>
      </c>
      <c r="EK32" s="18">
        <v>0</v>
      </c>
      <c r="EL32" s="18">
        <v>0</v>
      </c>
      <c r="EM32" s="18">
        <v>0</v>
      </c>
      <c r="EN32" s="18">
        <v>0</v>
      </c>
      <c r="EO32" s="18">
        <v>0</v>
      </c>
      <c r="EP32" s="18">
        <v>4461.05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18">
        <v>7191346.1299999999</v>
      </c>
      <c r="EW32" s="18">
        <v>0</v>
      </c>
      <c r="EX32" s="18">
        <v>225095374.2799986</v>
      </c>
      <c r="EY32" s="18">
        <v>0</v>
      </c>
      <c r="EZ32" s="18">
        <v>0</v>
      </c>
      <c r="FA32" s="18">
        <v>0</v>
      </c>
      <c r="FB32" s="18">
        <v>14177228.559999945</v>
      </c>
      <c r="FC32" s="18">
        <v>0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936537.03000000014</v>
      </c>
      <c r="FK32" s="18">
        <v>0</v>
      </c>
      <c r="FL32" s="18">
        <v>35081826.780000001</v>
      </c>
      <c r="FM32" s="18">
        <v>0</v>
      </c>
      <c r="FN32" s="19">
        <v>184893440.55000022</v>
      </c>
      <c r="FO32" s="19">
        <v>0</v>
      </c>
      <c r="FP32" s="18">
        <v>-1209614.5499999803</v>
      </c>
      <c r="FQ32" s="18">
        <v>0</v>
      </c>
      <c r="FR32" s="18">
        <v>4397324.4500000095</v>
      </c>
      <c r="FS32" s="18">
        <v>0</v>
      </c>
      <c r="FT32" s="19">
        <v>181705730.65000018</v>
      </c>
      <c r="FU32" s="19">
        <v>0</v>
      </c>
      <c r="FV32" s="18">
        <v>2328793.6800000002</v>
      </c>
      <c r="FW32" s="18">
        <v>0</v>
      </c>
      <c r="FX32" s="18">
        <v>179376936.97000018</v>
      </c>
      <c r="FY32" s="18">
        <v>0</v>
      </c>
      <c r="FZ32" s="19">
        <v>0</v>
      </c>
      <c r="GA32" s="19">
        <v>0</v>
      </c>
      <c r="GB32" s="18">
        <v>0</v>
      </c>
      <c r="GC32" s="18">
        <v>0</v>
      </c>
      <c r="GD32" s="18">
        <v>0</v>
      </c>
      <c r="GE32" s="18">
        <v>0</v>
      </c>
      <c r="GF32" s="18">
        <v>1847239.9200000057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18">
        <v>0</v>
      </c>
      <c r="GP32" s="18">
        <v>0</v>
      </c>
      <c r="GQ32" s="18">
        <v>0</v>
      </c>
      <c r="GR32" s="18">
        <v>0</v>
      </c>
      <c r="GS32" s="18">
        <v>0</v>
      </c>
      <c r="GT32" s="18">
        <v>0</v>
      </c>
      <c r="GU32" s="18">
        <v>0</v>
      </c>
      <c r="GV32" s="18">
        <v>0</v>
      </c>
      <c r="GW32" s="18">
        <v>0</v>
      </c>
      <c r="GX32" s="18">
        <v>0</v>
      </c>
      <c r="GY32" s="18">
        <v>0</v>
      </c>
      <c r="GZ32" s="19">
        <v>0</v>
      </c>
      <c r="HA32" s="19">
        <v>0</v>
      </c>
      <c r="HB32" s="18">
        <v>0</v>
      </c>
      <c r="HC32" s="18">
        <v>0</v>
      </c>
      <c r="HD32" s="18">
        <v>0</v>
      </c>
      <c r="HE32" s="18">
        <v>0</v>
      </c>
      <c r="HF32" s="19">
        <v>0</v>
      </c>
      <c r="HG32" s="19">
        <v>0</v>
      </c>
      <c r="HH32" s="18">
        <v>0</v>
      </c>
      <c r="HI32" s="18">
        <v>0</v>
      </c>
      <c r="HJ32" s="18">
        <v>0</v>
      </c>
      <c r="HK32" s="18">
        <v>0</v>
      </c>
      <c r="HL32" s="19">
        <v>0</v>
      </c>
      <c r="HM32" s="19">
        <v>0</v>
      </c>
      <c r="HN32" s="18">
        <v>0</v>
      </c>
      <c r="HO32" s="18">
        <v>0</v>
      </c>
      <c r="HP32" s="18">
        <v>0</v>
      </c>
      <c r="HQ32" s="18">
        <v>0</v>
      </c>
      <c r="HR32" s="18">
        <v>0</v>
      </c>
      <c r="HS32" s="18">
        <v>0</v>
      </c>
      <c r="HT32" s="18">
        <v>4046213571.440073</v>
      </c>
      <c r="HU32" s="18">
        <v>0</v>
      </c>
    </row>
    <row r="33" spans="1:229" s="35" customFormat="1" ht="12.75" customHeight="1">
      <c r="A33" s="57" t="s">
        <v>198</v>
      </c>
      <c r="B33" s="17">
        <v>1037</v>
      </c>
      <c r="C33" s="58" t="s">
        <v>146</v>
      </c>
      <c r="D33" s="19">
        <v>14933692.679999858</v>
      </c>
      <c r="E33" s="19">
        <v>0</v>
      </c>
      <c r="F33" s="18">
        <v>6892750.699999854</v>
      </c>
      <c r="G33" s="18">
        <v>0</v>
      </c>
      <c r="H33" s="18">
        <v>41352.5</v>
      </c>
      <c r="I33" s="18">
        <v>0</v>
      </c>
      <c r="J33" s="18">
        <v>7999589.4800000032</v>
      </c>
      <c r="K33" s="18">
        <v>0</v>
      </c>
      <c r="L33" s="18">
        <v>65.099999999999994</v>
      </c>
      <c r="M33" s="18">
        <v>0</v>
      </c>
      <c r="N33" s="18">
        <v>55009238.240000159</v>
      </c>
      <c r="O33" s="18">
        <v>0</v>
      </c>
      <c r="P33" s="18">
        <v>0</v>
      </c>
      <c r="Q33" s="18">
        <v>0</v>
      </c>
      <c r="R33" s="18">
        <v>1140063.0499999998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3258934.7199999993</v>
      </c>
      <c r="AA33" s="18">
        <v>0</v>
      </c>
      <c r="AB33" s="18">
        <v>409881.36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392732183.53995132</v>
      </c>
      <c r="AK33" s="18">
        <v>0</v>
      </c>
      <c r="AL33" s="18">
        <v>1643.61</v>
      </c>
      <c r="AM33" s="18">
        <v>0</v>
      </c>
      <c r="AN33" s="18">
        <v>52606184.210002474</v>
      </c>
      <c r="AO33" s="18">
        <v>0</v>
      </c>
      <c r="AP33" s="18">
        <v>196683787.29000869</v>
      </c>
      <c r="AQ33" s="18">
        <v>0</v>
      </c>
      <c r="AR33" s="18">
        <v>0</v>
      </c>
      <c r="AS33" s="18">
        <v>0</v>
      </c>
      <c r="AT33" s="18">
        <v>827593.94000000204</v>
      </c>
      <c r="AU33" s="18">
        <v>0</v>
      </c>
      <c r="AV33" s="18">
        <v>4388963.5699998233</v>
      </c>
      <c r="AW33" s="18">
        <v>0</v>
      </c>
      <c r="AX33" s="18">
        <v>65</v>
      </c>
      <c r="AY33" s="18">
        <v>0</v>
      </c>
      <c r="AZ33" s="18">
        <v>0</v>
      </c>
      <c r="BA33" s="18">
        <v>0</v>
      </c>
      <c r="BB33" s="18">
        <v>23711.770000000019</v>
      </c>
      <c r="BC33" s="18">
        <v>0</v>
      </c>
      <c r="BD33" s="18">
        <v>182256.89999999997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2980</v>
      </c>
      <c r="BQ33" s="18">
        <v>0</v>
      </c>
      <c r="BR33" s="18">
        <v>10718.100000000002</v>
      </c>
      <c r="BS33" s="18">
        <v>0</v>
      </c>
      <c r="BT33" s="18">
        <v>0</v>
      </c>
      <c r="BU33" s="18">
        <v>0</v>
      </c>
      <c r="BV33" s="18">
        <v>5849438.260000011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535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7823052.6099999985</v>
      </c>
      <c r="CK33" s="18">
        <v>0</v>
      </c>
      <c r="CL33" s="18">
        <v>224201.75000000061</v>
      </c>
      <c r="CM33" s="18">
        <v>0</v>
      </c>
      <c r="CN33" s="18">
        <v>148082.94000000029</v>
      </c>
      <c r="CO33" s="18">
        <v>0</v>
      </c>
      <c r="CP33" s="18">
        <v>0</v>
      </c>
      <c r="CQ33" s="18">
        <v>0</v>
      </c>
      <c r="CR33" s="18">
        <v>768024.77000000188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2430837.9300003685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11592265.63000191</v>
      </c>
      <c r="DY33" s="18">
        <v>0</v>
      </c>
      <c r="DZ33" s="18">
        <v>0</v>
      </c>
      <c r="EA33" s="18">
        <v>0</v>
      </c>
      <c r="EB33" s="18">
        <v>235110</v>
      </c>
      <c r="EC33" s="18">
        <v>0</v>
      </c>
      <c r="ED33" s="18">
        <v>0</v>
      </c>
      <c r="EE33" s="18">
        <v>0</v>
      </c>
      <c r="EF33" s="18">
        <v>8980.4499999999989</v>
      </c>
      <c r="EG33" s="18">
        <v>0</v>
      </c>
      <c r="EH33" s="18">
        <v>80930.290000000037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5101.1899999999996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3692.67</v>
      </c>
      <c r="EW33" s="18">
        <v>0</v>
      </c>
      <c r="EX33" s="18">
        <v>-1906934.7399999979</v>
      </c>
      <c r="EY33" s="18">
        <v>0</v>
      </c>
      <c r="EZ33" s="18">
        <v>0</v>
      </c>
      <c r="FA33" s="18">
        <v>0</v>
      </c>
      <c r="FB33" s="18">
        <v>1262041.2100000002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9">
        <v>0</v>
      </c>
      <c r="FO33" s="19">
        <v>0</v>
      </c>
      <c r="FP33" s="18">
        <v>0</v>
      </c>
      <c r="FQ33" s="18">
        <v>0</v>
      </c>
      <c r="FR33" s="18">
        <v>0</v>
      </c>
      <c r="FS33" s="18">
        <v>0</v>
      </c>
      <c r="FT33" s="19">
        <v>0</v>
      </c>
      <c r="FU33" s="19">
        <v>0</v>
      </c>
      <c r="FV33" s="18">
        <v>0</v>
      </c>
      <c r="FW33" s="18">
        <v>0</v>
      </c>
      <c r="FX33" s="18">
        <v>0</v>
      </c>
      <c r="FY33" s="18">
        <v>0</v>
      </c>
      <c r="FZ33" s="19">
        <v>0</v>
      </c>
      <c r="GA33" s="19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31498785.600000132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9">
        <v>0</v>
      </c>
      <c r="HA33" s="19">
        <v>0</v>
      </c>
      <c r="HB33" s="18">
        <v>0</v>
      </c>
      <c r="HC33" s="18">
        <v>0</v>
      </c>
      <c r="HD33" s="18">
        <v>0</v>
      </c>
      <c r="HE33" s="18">
        <v>0</v>
      </c>
      <c r="HF33" s="19">
        <v>0</v>
      </c>
      <c r="HG33" s="19">
        <v>0</v>
      </c>
      <c r="HH33" s="18">
        <v>0</v>
      </c>
      <c r="HI33" s="18">
        <v>0</v>
      </c>
      <c r="HJ33" s="18">
        <v>0</v>
      </c>
      <c r="HK33" s="18">
        <v>0</v>
      </c>
      <c r="HL33" s="19">
        <v>0</v>
      </c>
      <c r="HM33" s="19">
        <v>0</v>
      </c>
      <c r="HN33" s="18">
        <v>0</v>
      </c>
      <c r="HO33" s="18">
        <v>0</v>
      </c>
      <c r="HP33" s="18">
        <v>0</v>
      </c>
      <c r="HQ33" s="18">
        <v>0</v>
      </c>
      <c r="HR33" s="18">
        <v>0</v>
      </c>
      <c r="HS33" s="18">
        <v>0</v>
      </c>
      <c r="HT33" s="18">
        <v>782236108.63996494</v>
      </c>
      <c r="HU33" s="18">
        <v>0</v>
      </c>
    </row>
    <row r="34" spans="1:229" s="35" customFormat="1" ht="12.75" customHeight="1">
      <c r="A34" s="57" t="s">
        <v>200</v>
      </c>
      <c r="B34" s="17">
        <v>1038</v>
      </c>
      <c r="C34" s="58" t="s">
        <v>146</v>
      </c>
      <c r="D34" s="19">
        <v>36892552.089999996</v>
      </c>
      <c r="E34" s="19">
        <v>0</v>
      </c>
      <c r="F34" s="18">
        <v>7838665.5499999998</v>
      </c>
      <c r="G34" s="18">
        <v>0</v>
      </c>
      <c r="H34" s="18">
        <v>29053886.539999999</v>
      </c>
      <c r="I34" s="18">
        <v>0</v>
      </c>
      <c r="J34" s="18">
        <v>0</v>
      </c>
      <c r="K34" s="18">
        <v>0</v>
      </c>
      <c r="L34" s="18">
        <v>79937573.140000001</v>
      </c>
      <c r="M34" s="18">
        <v>0</v>
      </c>
      <c r="N34" s="18">
        <v>8168230.3300000001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117214961.41</v>
      </c>
      <c r="AA34" s="18">
        <v>0</v>
      </c>
      <c r="AB34" s="18">
        <v>0</v>
      </c>
      <c r="AC34" s="18">
        <v>0</v>
      </c>
      <c r="AD34" s="18">
        <v>5867439.5800000001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27585.78</v>
      </c>
      <c r="AK34" s="18">
        <v>0</v>
      </c>
      <c r="AL34" s="18">
        <v>0</v>
      </c>
      <c r="AM34" s="18">
        <v>0</v>
      </c>
      <c r="AN34" s="18">
        <v>2167835.0099999998</v>
      </c>
      <c r="AO34" s="18">
        <v>0</v>
      </c>
      <c r="AP34" s="18">
        <v>29048037.07</v>
      </c>
      <c r="AQ34" s="18">
        <v>0</v>
      </c>
      <c r="AR34" s="18">
        <v>0</v>
      </c>
      <c r="AS34" s="18">
        <v>0</v>
      </c>
      <c r="AT34" s="18">
        <v>37327977.43</v>
      </c>
      <c r="AU34" s="18">
        <v>0</v>
      </c>
      <c r="AV34" s="18">
        <v>10415981.4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3068381.02</v>
      </c>
      <c r="BC34" s="18">
        <v>0</v>
      </c>
      <c r="BD34" s="18">
        <v>8909130.9499999993</v>
      </c>
      <c r="BE34" s="18">
        <v>0</v>
      </c>
      <c r="BF34" s="18">
        <v>0</v>
      </c>
      <c r="BG34" s="18">
        <v>0</v>
      </c>
      <c r="BH34" s="18">
        <v>3004398.41</v>
      </c>
      <c r="BI34" s="18">
        <v>0</v>
      </c>
      <c r="BJ34" s="18">
        <v>0</v>
      </c>
      <c r="BK34" s="18">
        <v>0</v>
      </c>
      <c r="BL34" s="18">
        <v>877722</v>
      </c>
      <c r="BM34" s="18">
        <v>0</v>
      </c>
      <c r="BN34" s="18">
        <v>0</v>
      </c>
      <c r="BO34" s="18">
        <v>0</v>
      </c>
      <c r="BP34" s="18">
        <v>600</v>
      </c>
      <c r="BQ34" s="18">
        <v>0</v>
      </c>
      <c r="BR34" s="18">
        <v>5764.46</v>
      </c>
      <c r="BS34" s="18">
        <v>0</v>
      </c>
      <c r="BT34" s="18">
        <v>0</v>
      </c>
      <c r="BU34" s="18">
        <v>0</v>
      </c>
      <c r="BV34" s="18">
        <v>54137535.740000002</v>
      </c>
      <c r="BW34" s="18">
        <v>0</v>
      </c>
      <c r="BX34" s="18">
        <v>1522081.78</v>
      </c>
      <c r="BY34" s="18">
        <v>0</v>
      </c>
      <c r="BZ34" s="18">
        <v>144908.82</v>
      </c>
      <c r="CA34" s="18">
        <v>0</v>
      </c>
      <c r="CB34" s="18">
        <v>1403099.51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179644982.50999999</v>
      </c>
      <c r="CK34" s="18">
        <v>0</v>
      </c>
      <c r="CL34" s="18">
        <v>7005163.2699999996</v>
      </c>
      <c r="CM34" s="18">
        <v>0</v>
      </c>
      <c r="CN34" s="18">
        <v>23196063.899999999</v>
      </c>
      <c r="CO34" s="18">
        <v>0</v>
      </c>
      <c r="CP34" s="18">
        <v>0</v>
      </c>
      <c r="CQ34" s="18">
        <v>0</v>
      </c>
      <c r="CR34" s="18">
        <v>928231.09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34473970.509999998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528001.5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9383185.1600000001</v>
      </c>
      <c r="EC34" s="18">
        <v>0</v>
      </c>
      <c r="ED34" s="18">
        <v>2262242.34</v>
      </c>
      <c r="EE34" s="18">
        <v>0</v>
      </c>
      <c r="EF34" s="18">
        <v>801212.76</v>
      </c>
      <c r="EG34" s="18">
        <v>0</v>
      </c>
      <c r="EH34" s="18">
        <v>705239794.76999998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16688914.98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121922.03</v>
      </c>
      <c r="FM34" s="18">
        <v>0</v>
      </c>
      <c r="FN34" s="19">
        <v>70312741.709999993</v>
      </c>
      <c r="FO34" s="19">
        <v>0</v>
      </c>
      <c r="FP34" s="18">
        <v>16230.21</v>
      </c>
      <c r="FQ34" s="18">
        <v>0</v>
      </c>
      <c r="FR34" s="18">
        <v>70296511.5</v>
      </c>
      <c r="FS34" s="18">
        <v>0</v>
      </c>
      <c r="FT34" s="19">
        <v>0</v>
      </c>
      <c r="FU34" s="19">
        <v>0</v>
      </c>
      <c r="FV34" s="18">
        <v>0</v>
      </c>
      <c r="FW34" s="18">
        <v>0</v>
      </c>
      <c r="FX34" s="18">
        <v>0</v>
      </c>
      <c r="FY34" s="18">
        <v>0</v>
      </c>
      <c r="FZ34" s="19">
        <v>0</v>
      </c>
      <c r="GA34" s="19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15308273.439999999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0</v>
      </c>
      <c r="GZ34" s="19">
        <v>0</v>
      </c>
      <c r="HA34" s="19">
        <v>0</v>
      </c>
      <c r="HB34" s="18">
        <v>0</v>
      </c>
      <c r="HC34" s="18">
        <v>0</v>
      </c>
      <c r="HD34" s="18">
        <v>0</v>
      </c>
      <c r="HE34" s="18">
        <v>0</v>
      </c>
      <c r="HF34" s="19">
        <v>0</v>
      </c>
      <c r="HG34" s="19">
        <v>0</v>
      </c>
      <c r="HH34" s="18">
        <v>0</v>
      </c>
      <c r="HI34" s="18">
        <v>0</v>
      </c>
      <c r="HJ34" s="18">
        <v>0</v>
      </c>
      <c r="HK34" s="18">
        <v>0</v>
      </c>
      <c r="HL34" s="19">
        <v>0</v>
      </c>
      <c r="HM34" s="19">
        <v>0</v>
      </c>
      <c r="HN34" s="18">
        <v>0</v>
      </c>
      <c r="HO34" s="18">
        <v>0</v>
      </c>
      <c r="HP34" s="18">
        <v>0</v>
      </c>
      <c r="HQ34" s="18">
        <v>0</v>
      </c>
      <c r="HR34" s="18">
        <v>0</v>
      </c>
      <c r="HS34" s="18">
        <v>0</v>
      </c>
      <c r="HT34" s="18">
        <v>1466036495.8999999</v>
      </c>
      <c r="HU34" s="18">
        <v>0</v>
      </c>
    </row>
    <row r="35" spans="1:229" s="35" customFormat="1" ht="12.75" customHeight="1">
      <c r="A35" s="57" t="s">
        <v>202</v>
      </c>
      <c r="B35" s="17">
        <v>1039</v>
      </c>
      <c r="C35" s="58" t="s">
        <v>146</v>
      </c>
      <c r="D35" s="19">
        <v>7677319.5099999998</v>
      </c>
      <c r="E35" s="19">
        <v>0</v>
      </c>
      <c r="F35" s="18">
        <v>2641693</v>
      </c>
      <c r="G35" s="18">
        <v>0</v>
      </c>
      <c r="H35" s="18">
        <v>3674391.51</v>
      </c>
      <c r="I35" s="18">
        <v>0</v>
      </c>
      <c r="J35" s="18">
        <v>1361235</v>
      </c>
      <c r="K35" s="18">
        <v>0</v>
      </c>
      <c r="L35" s="18">
        <v>0</v>
      </c>
      <c r="M35" s="18">
        <v>0</v>
      </c>
      <c r="N35" s="18">
        <v>9864413.3800000008</v>
      </c>
      <c r="O35" s="18">
        <v>0</v>
      </c>
      <c r="P35" s="18">
        <v>28903467.919999998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30347854.550000001</v>
      </c>
      <c r="AA35" s="18">
        <v>0</v>
      </c>
      <c r="AB35" s="18">
        <v>0</v>
      </c>
      <c r="AC35" s="18">
        <v>0</v>
      </c>
      <c r="AD35" s="18">
        <v>527836.24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248343016.94000003</v>
      </c>
      <c r="AK35" s="18">
        <v>0</v>
      </c>
      <c r="AL35" s="18">
        <v>478628</v>
      </c>
      <c r="AM35" s="18">
        <v>0</v>
      </c>
      <c r="AN35" s="18">
        <v>80615101.260000005</v>
      </c>
      <c r="AO35" s="18">
        <v>0</v>
      </c>
      <c r="AP35" s="18">
        <v>188692176.41999996</v>
      </c>
      <c r="AQ35" s="18">
        <v>0</v>
      </c>
      <c r="AR35" s="18">
        <v>3020018.65</v>
      </c>
      <c r="AS35" s="18">
        <v>0</v>
      </c>
      <c r="AT35" s="18">
        <v>13327288.539999999</v>
      </c>
      <c r="AU35" s="18">
        <v>0</v>
      </c>
      <c r="AV35" s="18">
        <v>3843498.35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581347.91</v>
      </c>
      <c r="BC35" s="18">
        <v>0</v>
      </c>
      <c r="BD35" s="18">
        <v>1338665.45</v>
      </c>
      <c r="BE35" s="18">
        <v>0</v>
      </c>
      <c r="BF35" s="18">
        <v>0</v>
      </c>
      <c r="BG35" s="18">
        <v>0</v>
      </c>
      <c r="BH35" s="18">
        <v>65000.5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177033.01</v>
      </c>
      <c r="BQ35" s="18">
        <v>0</v>
      </c>
      <c r="BR35" s="18">
        <v>64574.3</v>
      </c>
      <c r="BS35" s="18">
        <v>0</v>
      </c>
      <c r="BT35" s="18">
        <v>0</v>
      </c>
      <c r="BU35" s="18">
        <v>0</v>
      </c>
      <c r="BV35" s="18">
        <v>3290805.69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13361.15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26236691.789999999</v>
      </c>
      <c r="CK35" s="18">
        <v>0</v>
      </c>
      <c r="CL35" s="18">
        <v>1249478.21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63446656.860000007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4480473.6800000006</v>
      </c>
      <c r="EC35" s="18">
        <v>0</v>
      </c>
      <c r="ED35" s="18">
        <v>4284.68</v>
      </c>
      <c r="EE35" s="18">
        <v>0</v>
      </c>
      <c r="EF35" s="18">
        <v>4910791.2299999995</v>
      </c>
      <c r="EG35" s="18">
        <v>0</v>
      </c>
      <c r="EH35" s="18">
        <v>2548233.2199999997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9">
        <v>204033157.37</v>
      </c>
      <c r="FO35" s="19">
        <v>0</v>
      </c>
      <c r="FP35" s="18">
        <v>0</v>
      </c>
      <c r="FQ35" s="18">
        <v>0</v>
      </c>
      <c r="FR35" s="18">
        <v>41122267.200000003</v>
      </c>
      <c r="FS35" s="18">
        <v>0</v>
      </c>
      <c r="FT35" s="19">
        <v>162910890.16999999</v>
      </c>
      <c r="FU35" s="19">
        <v>0</v>
      </c>
      <c r="FV35" s="18">
        <v>0</v>
      </c>
      <c r="FW35" s="18">
        <v>0</v>
      </c>
      <c r="FX35" s="18">
        <v>162910890.16999999</v>
      </c>
      <c r="FY35" s="18">
        <v>0</v>
      </c>
      <c r="FZ35" s="19">
        <v>0</v>
      </c>
      <c r="GA35" s="19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9922423.9900000002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9">
        <v>0</v>
      </c>
      <c r="HA35" s="19">
        <v>0</v>
      </c>
      <c r="HB35" s="18">
        <v>0</v>
      </c>
      <c r="HC35" s="18">
        <v>0</v>
      </c>
      <c r="HD35" s="18">
        <v>0</v>
      </c>
      <c r="HE35" s="18">
        <v>0</v>
      </c>
      <c r="HF35" s="19">
        <v>0</v>
      </c>
      <c r="HG35" s="19">
        <v>0</v>
      </c>
      <c r="HH35" s="18">
        <v>0</v>
      </c>
      <c r="HI35" s="18">
        <v>0</v>
      </c>
      <c r="HJ35" s="18">
        <v>0</v>
      </c>
      <c r="HK35" s="18">
        <v>0</v>
      </c>
      <c r="HL35" s="19">
        <v>0</v>
      </c>
      <c r="HM35" s="19">
        <v>0</v>
      </c>
      <c r="HN35" s="18">
        <v>0</v>
      </c>
      <c r="HO35" s="18">
        <v>0</v>
      </c>
      <c r="HP35" s="18">
        <v>0</v>
      </c>
      <c r="HQ35" s="18">
        <v>0</v>
      </c>
      <c r="HR35" s="18">
        <v>0</v>
      </c>
      <c r="HS35" s="18">
        <v>0</v>
      </c>
      <c r="HT35" s="18">
        <v>938003598.80000007</v>
      </c>
      <c r="HU35" s="18">
        <v>0</v>
      </c>
    </row>
    <row r="36" spans="1:229" s="35" customFormat="1" ht="12.75" customHeight="1">
      <c r="A36" s="57" t="s">
        <v>204</v>
      </c>
      <c r="B36" s="17">
        <v>1040</v>
      </c>
      <c r="C36" s="58" t="s">
        <v>146</v>
      </c>
      <c r="D36" s="19"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64375167.560000211</v>
      </c>
      <c r="AE36" s="18">
        <v>38814657.720000073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125326238.2499999</v>
      </c>
      <c r="CA36" s="18">
        <v>216762403.49999997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9">
        <v>0</v>
      </c>
      <c r="FO36" s="19">
        <v>0</v>
      </c>
      <c r="FP36" s="18">
        <v>0</v>
      </c>
      <c r="FQ36" s="18">
        <v>0</v>
      </c>
      <c r="FR36" s="18">
        <v>0</v>
      </c>
      <c r="FS36" s="18">
        <v>0</v>
      </c>
      <c r="FT36" s="19">
        <v>0</v>
      </c>
      <c r="FU36" s="19">
        <v>0</v>
      </c>
      <c r="FV36" s="18">
        <v>0</v>
      </c>
      <c r="FW36" s="18">
        <v>0</v>
      </c>
      <c r="FX36" s="18">
        <v>0</v>
      </c>
      <c r="FY36" s="18">
        <v>0</v>
      </c>
      <c r="FZ36" s="19">
        <v>0</v>
      </c>
      <c r="GA36" s="19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18">
        <v>0</v>
      </c>
      <c r="GZ36" s="19">
        <v>0</v>
      </c>
      <c r="HA36" s="19">
        <v>0</v>
      </c>
      <c r="HB36" s="18">
        <v>0</v>
      </c>
      <c r="HC36" s="18">
        <v>0</v>
      </c>
      <c r="HD36" s="18">
        <v>0</v>
      </c>
      <c r="HE36" s="18">
        <v>0</v>
      </c>
      <c r="HF36" s="19">
        <v>0</v>
      </c>
      <c r="HG36" s="19">
        <v>0</v>
      </c>
      <c r="HH36" s="18">
        <v>0</v>
      </c>
      <c r="HI36" s="18">
        <v>0</v>
      </c>
      <c r="HJ36" s="18">
        <v>0</v>
      </c>
      <c r="HK36" s="18">
        <v>0</v>
      </c>
      <c r="HL36" s="19">
        <v>0</v>
      </c>
      <c r="HM36" s="19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0</v>
      </c>
      <c r="HT36" s="18">
        <v>189701405.81000012</v>
      </c>
      <c r="HU36" s="18">
        <v>255577061.22000003</v>
      </c>
    </row>
    <row r="37" spans="1:229" s="35" customFormat="1" ht="12.75" customHeight="1">
      <c r="A37" s="57" t="s">
        <v>206</v>
      </c>
      <c r="B37" s="17">
        <v>1043</v>
      </c>
      <c r="C37" s="58" t="s">
        <v>146</v>
      </c>
      <c r="D37" s="19">
        <v>432899359.14999628</v>
      </c>
      <c r="E37" s="19">
        <v>3523493.1099999696</v>
      </c>
      <c r="F37" s="18">
        <v>47913122.109993301</v>
      </c>
      <c r="G37" s="18">
        <v>2016098.7299999699</v>
      </c>
      <c r="H37" s="18">
        <v>338324618.82000297</v>
      </c>
      <c r="I37" s="18">
        <v>1507394.38</v>
      </c>
      <c r="J37" s="18">
        <v>46661618.219999999</v>
      </c>
      <c r="K37" s="18">
        <v>0</v>
      </c>
      <c r="L37" s="18">
        <v>1812727.67</v>
      </c>
      <c r="M37" s="18">
        <v>0</v>
      </c>
      <c r="N37" s="18">
        <v>16581522.9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60964949.479999997</v>
      </c>
      <c r="AA37" s="18">
        <v>701781.79</v>
      </c>
      <c r="AB37" s="18">
        <v>37952.83</v>
      </c>
      <c r="AC37" s="18">
        <v>0</v>
      </c>
      <c r="AD37" s="18">
        <v>1712194.42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718095389.4799999</v>
      </c>
      <c r="AK37" s="18">
        <v>668756.84</v>
      </c>
      <c r="AL37" s="18">
        <v>0</v>
      </c>
      <c r="AM37" s="18">
        <v>0</v>
      </c>
      <c r="AN37" s="18">
        <v>167959443.09999999</v>
      </c>
      <c r="AO37" s="18">
        <v>0</v>
      </c>
      <c r="AP37" s="18">
        <v>700767203.05999994</v>
      </c>
      <c r="AQ37" s="18">
        <v>4914766.3899999997</v>
      </c>
      <c r="AR37" s="18">
        <v>7650</v>
      </c>
      <c r="AS37" s="18">
        <v>0</v>
      </c>
      <c r="AT37" s="18">
        <v>35792737.609999999</v>
      </c>
      <c r="AU37" s="18">
        <v>114290.53</v>
      </c>
      <c r="AV37" s="18">
        <v>33350075.870000001</v>
      </c>
      <c r="AW37" s="18">
        <v>82380.899999999994</v>
      </c>
      <c r="AX37" s="18">
        <v>0</v>
      </c>
      <c r="AY37" s="18">
        <v>0</v>
      </c>
      <c r="AZ37" s="18">
        <v>0</v>
      </c>
      <c r="BA37" s="18">
        <v>0</v>
      </c>
      <c r="BB37" s="18">
        <v>3047113.23</v>
      </c>
      <c r="BC37" s="18">
        <v>101980.06</v>
      </c>
      <c r="BD37" s="18">
        <v>8957519.4800000004</v>
      </c>
      <c r="BE37" s="18">
        <v>110887.82</v>
      </c>
      <c r="BF37" s="18">
        <v>5985491</v>
      </c>
      <c r="BG37" s="18">
        <v>0</v>
      </c>
      <c r="BH37" s="18">
        <v>4471440.5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51490.62</v>
      </c>
      <c r="BQ37" s="18">
        <v>0</v>
      </c>
      <c r="BR37" s="18">
        <v>38751.660000000003</v>
      </c>
      <c r="BS37" s="18">
        <v>0</v>
      </c>
      <c r="BT37" s="18">
        <v>0</v>
      </c>
      <c r="BU37" s="18">
        <v>0</v>
      </c>
      <c r="BV37" s="18">
        <v>45582408.329999998</v>
      </c>
      <c r="BW37" s="18">
        <v>75259.31</v>
      </c>
      <c r="BX37" s="18">
        <v>0</v>
      </c>
      <c r="BY37" s="18">
        <v>0</v>
      </c>
      <c r="BZ37" s="18">
        <v>0</v>
      </c>
      <c r="CA37" s="18">
        <v>0</v>
      </c>
      <c r="CB37" s="18">
        <v>7291829.0700000003</v>
      </c>
      <c r="CC37" s="18">
        <v>1232.81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67846133.739999995</v>
      </c>
      <c r="DE37" s="18">
        <v>1392315.51</v>
      </c>
      <c r="DF37" s="18">
        <v>-37124.71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8468034.8599999994</v>
      </c>
      <c r="DY37" s="18">
        <v>26715.84</v>
      </c>
      <c r="DZ37" s="18">
        <v>0</v>
      </c>
      <c r="EA37" s="18">
        <v>0</v>
      </c>
      <c r="EB37" s="18">
        <v>210434671.91999999</v>
      </c>
      <c r="EC37" s="18">
        <v>39992.33</v>
      </c>
      <c r="ED37" s="18">
        <v>5288367.22</v>
      </c>
      <c r="EE37" s="18">
        <v>0</v>
      </c>
      <c r="EF37" s="18">
        <v>3352055.47</v>
      </c>
      <c r="EG37" s="18">
        <v>0</v>
      </c>
      <c r="EH37" s="18">
        <v>14504994.960000001</v>
      </c>
      <c r="EI37" s="18">
        <v>291679.69</v>
      </c>
      <c r="EJ37" s="18">
        <v>0</v>
      </c>
      <c r="EK37" s="18">
        <v>0</v>
      </c>
      <c r="EL37" s="18">
        <v>0</v>
      </c>
      <c r="EM37" s="18">
        <v>0</v>
      </c>
      <c r="EN37" s="18">
        <v>30596897.329999998</v>
      </c>
      <c r="EO37" s="18">
        <v>62691.040000000001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18">
        <v>18039.7</v>
      </c>
      <c r="EW37" s="18">
        <v>0</v>
      </c>
      <c r="EX37" s="18">
        <v>39173489.090000004</v>
      </c>
      <c r="EY37" s="18">
        <v>0</v>
      </c>
      <c r="EZ37" s="18">
        <v>0</v>
      </c>
      <c r="FA37" s="18">
        <v>0</v>
      </c>
      <c r="FB37" s="18">
        <v>3342055.78</v>
      </c>
      <c r="FC37" s="18">
        <v>0</v>
      </c>
      <c r="FD37" s="18">
        <v>1008903.48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18">
        <v>0</v>
      </c>
      <c r="FL37" s="18">
        <v>0</v>
      </c>
      <c r="FM37" s="18">
        <v>0</v>
      </c>
      <c r="FN37" s="19">
        <v>356918593.47000712</v>
      </c>
      <c r="FO37" s="19">
        <v>43.56</v>
      </c>
      <c r="FP37" s="18">
        <v>0</v>
      </c>
      <c r="FQ37" s="18">
        <v>0</v>
      </c>
      <c r="FR37" s="18">
        <v>0</v>
      </c>
      <c r="FS37" s="18">
        <v>0</v>
      </c>
      <c r="FT37" s="19">
        <v>41410297.270000108</v>
      </c>
      <c r="FU37" s="19">
        <v>0</v>
      </c>
      <c r="FV37" s="18">
        <v>5167315.8900000099</v>
      </c>
      <c r="FW37" s="18">
        <v>0</v>
      </c>
      <c r="FX37" s="18">
        <v>36242981.3800001</v>
      </c>
      <c r="FY37" s="18">
        <v>0</v>
      </c>
      <c r="FZ37" s="19">
        <v>315508296.20000702</v>
      </c>
      <c r="GA37" s="19">
        <v>43.56</v>
      </c>
      <c r="GB37" s="18">
        <v>0</v>
      </c>
      <c r="GC37" s="18">
        <v>0</v>
      </c>
      <c r="GD37" s="18">
        <v>315508296.20000702</v>
      </c>
      <c r="GE37" s="18">
        <v>43.56</v>
      </c>
      <c r="GF37" s="18">
        <v>392007.96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18">
        <v>0</v>
      </c>
      <c r="GP37" s="18">
        <v>0</v>
      </c>
      <c r="GQ37" s="18">
        <v>0</v>
      </c>
      <c r="GR37" s="18">
        <v>0</v>
      </c>
      <c r="GS37" s="18">
        <v>0</v>
      </c>
      <c r="GT37" s="18">
        <v>0</v>
      </c>
      <c r="GU37" s="18">
        <v>0</v>
      </c>
      <c r="GV37" s="18">
        <v>0</v>
      </c>
      <c r="GW37" s="18">
        <v>0</v>
      </c>
      <c r="GX37" s="18">
        <v>0</v>
      </c>
      <c r="GY37" s="18">
        <v>0</v>
      </c>
      <c r="GZ37" s="19">
        <v>0</v>
      </c>
      <c r="HA37" s="19">
        <v>0</v>
      </c>
      <c r="HB37" s="18">
        <v>0</v>
      </c>
      <c r="HC37" s="18">
        <v>0</v>
      </c>
      <c r="HD37" s="18">
        <v>0</v>
      </c>
      <c r="HE37" s="18">
        <v>0</v>
      </c>
      <c r="HF37" s="19">
        <v>0</v>
      </c>
      <c r="HG37" s="19">
        <v>0</v>
      </c>
      <c r="HH37" s="18">
        <v>0</v>
      </c>
      <c r="HI37" s="18">
        <v>0</v>
      </c>
      <c r="HJ37" s="18">
        <v>0</v>
      </c>
      <c r="HK37" s="18">
        <v>0</v>
      </c>
      <c r="HL37" s="19">
        <v>0</v>
      </c>
      <c r="HM37" s="19">
        <v>0</v>
      </c>
      <c r="HN37" s="18">
        <v>0</v>
      </c>
      <c r="HO37" s="18">
        <v>0</v>
      </c>
      <c r="HP37" s="18">
        <v>0</v>
      </c>
      <c r="HQ37" s="18">
        <v>0</v>
      </c>
      <c r="HR37" s="18">
        <v>0</v>
      </c>
      <c r="HS37" s="18">
        <v>0</v>
      </c>
      <c r="HT37" s="18">
        <v>2986714369.7300024</v>
      </c>
      <c r="HU37" s="18">
        <v>12108267.52999997</v>
      </c>
    </row>
    <row r="38" spans="1:229" s="35" customFormat="1" ht="12.75" customHeight="1">
      <c r="A38" s="57" t="s">
        <v>208</v>
      </c>
      <c r="B38" s="17">
        <v>1044</v>
      </c>
      <c r="C38" s="58" t="s">
        <v>146</v>
      </c>
      <c r="D38" s="19">
        <v>99592667.890000001</v>
      </c>
      <c r="E38" s="19">
        <v>0</v>
      </c>
      <c r="F38" s="18">
        <v>86627179.799999997</v>
      </c>
      <c r="G38" s="18">
        <v>0</v>
      </c>
      <c r="H38" s="18">
        <v>12965488.09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95136232.920000002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1311744677.25</v>
      </c>
      <c r="AK38" s="18">
        <v>0</v>
      </c>
      <c r="AL38" s="18">
        <v>0</v>
      </c>
      <c r="AM38" s="18">
        <v>0</v>
      </c>
      <c r="AN38" s="18">
        <v>28227016.370000001</v>
      </c>
      <c r="AO38" s="18">
        <v>0</v>
      </c>
      <c r="AP38" s="18">
        <v>205081116.55000001</v>
      </c>
      <c r="AQ38" s="18">
        <v>0</v>
      </c>
      <c r="AR38" s="18">
        <v>0</v>
      </c>
      <c r="AS38" s="18">
        <v>0</v>
      </c>
      <c r="AT38" s="18">
        <v>478140.5</v>
      </c>
      <c r="AU38" s="18">
        <v>0</v>
      </c>
      <c r="AV38" s="18">
        <v>3996976.84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5668192.4000000004</v>
      </c>
      <c r="BC38" s="18">
        <v>0</v>
      </c>
      <c r="BD38" s="18">
        <v>5357894.76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96351.45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162469096.66999999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66587602.280000001</v>
      </c>
      <c r="DY38" s="18">
        <v>0</v>
      </c>
      <c r="DZ38" s="18">
        <v>0</v>
      </c>
      <c r="EA38" s="18">
        <v>0</v>
      </c>
      <c r="EB38" s="18">
        <v>58660.03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1721797.6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9">
        <v>99727790.260000005</v>
      </c>
      <c r="FO38" s="19">
        <v>0</v>
      </c>
      <c r="FP38" s="18">
        <v>0</v>
      </c>
      <c r="FQ38" s="18">
        <v>0</v>
      </c>
      <c r="FR38" s="18">
        <v>0</v>
      </c>
      <c r="FS38" s="18">
        <v>0</v>
      </c>
      <c r="FT38" s="19">
        <v>99727790.260000005</v>
      </c>
      <c r="FU38" s="19">
        <v>0</v>
      </c>
      <c r="FV38" s="18">
        <v>7178280.7199999997</v>
      </c>
      <c r="FW38" s="18">
        <v>0</v>
      </c>
      <c r="FX38" s="18">
        <v>92549509.540000007</v>
      </c>
      <c r="FY38" s="18">
        <v>0</v>
      </c>
      <c r="FZ38" s="19">
        <v>0</v>
      </c>
      <c r="GA38" s="19">
        <v>0</v>
      </c>
      <c r="GB38" s="18">
        <v>0</v>
      </c>
      <c r="GC38" s="18">
        <v>0</v>
      </c>
      <c r="GD38" s="18">
        <v>0</v>
      </c>
      <c r="GE38" s="18">
        <v>0</v>
      </c>
      <c r="GF38" s="18">
        <v>548545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18">
        <v>0</v>
      </c>
      <c r="GT38" s="18">
        <v>0</v>
      </c>
      <c r="GU38" s="18">
        <v>0</v>
      </c>
      <c r="GV38" s="18">
        <v>0</v>
      </c>
      <c r="GW38" s="18">
        <v>0</v>
      </c>
      <c r="GX38" s="18">
        <v>0</v>
      </c>
      <c r="GY38" s="18">
        <v>0</v>
      </c>
      <c r="GZ38" s="19">
        <v>0</v>
      </c>
      <c r="HA38" s="19">
        <v>0</v>
      </c>
      <c r="HB38" s="18">
        <v>0</v>
      </c>
      <c r="HC38" s="18">
        <v>0</v>
      </c>
      <c r="HD38" s="18">
        <v>0</v>
      </c>
      <c r="HE38" s="18">
        <v>0</v>
      </c>
      <c r="HF38" s="19">
        <v>0</v>
      </c>
      <c r="HG38" s="19">
        <v>0</v>
      </c>
      <c r="HH38" s="18">
        <v>0</v>
      </c>
      <c r="HI38" s="18">
        <v>0</v>
      </c>
      <c r="HJ38" s="18">
        <v>0</v>
      </c>
      <c r="HK38" s="18">
        <v>0</v>
      </c>
      <c r="HL38" s="19">
        <v>0</v>
      </c>
      <c r="HM38" s="19">
        <v>0</v>
      </c>
      <c r="HN38" s="18">
        <v>0</v>
      </c>
      <c r="HO38" s="18">
        <v>0</v>
      </c>
      <c r="HP38" s="18">
        <v>0</v>
      </c>
      <c r="HQ38" s="18">
        <v>0</v>
      </c>
      <c r="HR38" s="18">
        <v>0</v>
      </c>
      <c r="HS38" s="18">
        <v>0</v>
      </c>
      <c r="HT38" s="18">
        <v>2086492758.7699995</v>
      </c>
      <c r="HU38" s="18">
        <v>0</v>
      </c>
    </row>
    <row r="39" spans="1:229" s="35" customFormat="1" ht="12.75" customHeight="1">
      <c r="A39" s="57" t="s">
        <v>210</v>
      </c>
      <c r="B39" s="17">
        <v>1045</v>
      </c>
      <c r="C39" s="58" t="s">
        <v>146</v>
      </c>
      <c r="D39" s="19">
        <v>9465686.1400000006</v>
      </c>
      <c r="E39" s="19">
        <v>0</v>
      </c>
      <c r="F39" s="18">
        <v>1872871.1</v>
      </c>
      <c r="G39" s="18">
        <v>0</v>
      </c>
      <c r="H39" s="18">
        <v>4897188.4000000004</v>
      </c>
      <c r="I39" s="18">
        <v>0</v>
      </c>
      <c r="J39" s="18">
        <v>2695626.64</v>
      </c>
      <c r="K39" s="18">
        <v>0</v>
      </c>
      <c r="L39" s="18">
        <v>40706.019999999997</v>
      </c>
      <c r="M39" s="18">
        <v>0</v>
      </c>
      <c r="N39" s="18">
        <v>41776693.57</v>
      </c>
      <c r="O39" s="18">
        <v>0</v>
      </c>
      <c r="P39" s="18">
        <v>0</v>
      </c>
      <c r="Q39" s="18">
        <v>0</v>
      </c>
      <c r="R39" s="18">
        <v>4577104.8899999997</v>
      </c>
      <c r="S39" s="18">
        <v>0</v>
      </c>
      <c r="T39" s="18">
        <v>0</v>
      </c>
      <c r="U39" s="18">
        <v>0</v>
      </c>
      <c r="V39" s="18">
        <v>1072618.1499999999</v>
      </c>
      <c r="W39" s="18">
        <v>0</v>
      </c>
      <c r="X39" s="18">
        <v>505196.53</v>
      </c>
      <c r="Y39" s="18">
        <v>0</v>
      </c>
      <c r="Z39" s="18">
        <v>9102397.4600000009</v>
      </c>
      <c r="AA39" s="18">
        <v>0</v>
      </c>
      <c r="AB39" s="18">
        <v>0</v>
      </c>
      <c r="AC39" s="18">
        <v>0</v>
      </c>
      <c r="AD39" s="18">
        <v>276770.32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5375886249.8400002</v>
      </c>
      <c r="AK39" s="18">
        <v>0</v>
      </c>
      <c r="AL39" s="18">
        <v>6647.52</v>
      </c>
      <c r="AM39" s="18">
        <v>0</v>
      </c>
      <c r="AN39" s="18">
        <v>1971216419.95</v>
      </c>
      <c r="AO39" s="18">
        <v>0</v>
      </c>
      <c r="AP39" s="18">
        <v>316109118.47000003</v>
      </c>
      <c r="AQ39" s="18">
        <v>0</v>
      </c>
      <c r="AR39" s="18">
        <v>0</v>
      </c>
      <c r="AS39" s="18">
        <v>0</v>
      </c>
      <c r="AT39" s="18">
        <v>5614645.9400000004</v>
      </c>
      <c r="AU39" s="18">
        <v>0</v>
      </c>
      <c r="AV39" s="18">
        <v>10895453.210000001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346407.2</v>
      </c>
      <c r="BC39" s="18">
        <v>0</v>
      </c>
      <c r="BD39" s="18">
        <v>411730.76</v>
      </c>
      <c r="BE39" s="18">
        <v>0</v>
      </c>
      <c r="BF39" s="18">
        <v>0</v>
      </c>
      <c r="BG39" s="18">
        <v>0</v>
      </c>
      <c r="BH39" s="18">
        <v>299777.46999999997</v>
      </c>
      <c r="BI39" s="18">
        <v>0</v>
      </c>
      <c r="BJ39" s="18">
        <v>35597.379999999997</v>
      </c>
      <c r="BK39" s="18">
        <v>0</v>
      </c>
      <c r="BL39" s="18">
        <v>7082445.3799999999</v>
      </c>
      <c r="BM39" s="18">
        <v>0</v>
      </c>
      <c r="BN39" s="18">
        <v>0</v>
      </c>
      <c r="BO39" s="18">
        <v>0</v>
      </c>
      <c r="BP39" s="18">
        <v>708069.37</v>
      </c>
      <c r="BQ39" s="18">
        <v>0</v>
      </c>
      <c r="BR39" s="18">
        <v>70682.720000000001</v>
      </c>
      <c r="BS39" s="18">
        <v>0</v>
      </c>
      <c r="BT39" s="18">
        <v>0</v>
      </c>
      <c r="BU39" s="18">
        <v>0</v>
      </c>
      <c r="BV39" s="18">
        <v>350711.8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16844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20755095.149999999</v>
      </c>
      <c r="CK39" s="18">
        <v>0</v>
      </c>
      <c r="CL39" s="18">
        <v>515578.19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530986.64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8336851.9100000001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3336666.02</v>
      </c>
      <c r="DY39" s="18">
        <v>0</v>
      </c>
      <c r="DZ39" s="18">
        <v>0</v>
      </c>
      <c r="EA39" s="18">
        <v>0</v>
      </c>
      <c r="EB39" s="18">
        <v>24984279.23</v>
      </c>
      <c r="EC39" s="18">
        <v>0</v>
      </c>
      <c r="ED39" s="18">
        <v>4237898.12</v>
      </c>
      <c r="EE39" s="18">
        <v>0</v>
      </c>
      <c r="EF39" s="18">
        <v>12623523.859999999</v>
      </c>
      <c r="EG39" s="18">
        <v>0</v>
      </c>
      <c r="EH39" s="18">
        <v>1585757.27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145974.51999999999</v>
      </c>
      <c r="EW39" s="18">
        <v>0</v>
      </c>
      <c r="EX39" s="18">
        <v>22875004.600000001</v>
      </c>
      <c r="EY39" s="18">
        <v>0</v>
      </c>
      <c r="EZ39" s="18">
        <v>0</v>
      </c>
      <c r="FA39" s="18">
        <v>0</v>
      </c>
      <c r="FB39" s="18">
        <v>3995387.48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113552.99</v>
      </c>
      <c r="FK39" s="18">
        <v>0</v>
      </c>
      <c r="FL39" s="18">
        <v>0</v>
      </c>
      <c r="FM39" s="18">
        <v>0</v>
      </c>
      <c r="FN39" s="19">
        <v>15224464.279999999</v>
      </c>
      <c r="FO39" s="19">
        <v>0</v>
      </c>
      <c r="FP39" s="18">
        <v>0</v>
      </c>
      <c r="FQ39" s="18">
        <v>0</v>
      </c>
      <c r="FR39" s="18">
        <v>0</v>
      </c>
      <c r="FS39" s="18">
        <v>0</v>
      </c>
      <c r="FT39" s="19">
        <v>15224464.279999999</v>
      </c>
      <c r="FU39" s="19">
        <v>0</v>
      </c>
      <c r="FV39" s="18">
        <v>0</v>
      </c>
      <c r="FW39" s="18">
        <v>0</v>
      </c>
      <c r="FX39" s="18">
        <v>15224464.279999999</v>
      </c>
      <c r="FY39" s="18">
        <v>0</v>
      </c>
      <c r="FZ39" s="19">
        <v>0</v>
      </c>
      <c r="GA39" s="19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8264907.1100000003</v>
      </c>
      <c r="GG39" s="18">
        <v>0</v>
      </c>
      <c r="GH39" s="18">
        <v>594281839.23000002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18">
        <v>0</v>
      </c>
      <c r="GZ39" s="19">
        <v>0</v>
      </c>
      <c r="HA39" s="19">
        <v>0</v>
      </c>
      <c r="HB39" s="18">
        <v>0</v>
      </c>
      <c r="HC39" s="18">
        <v>0</v>
      </c>
      <c r="HD39" s="18">
        <v>0</v>
      </c>
      <c r="HE39" s="18">
        <v>0</v>
      </c>
      <c r="HF39" s="19">
        <v>0</v>
      </c>
      <c r="HG39" s="19">
        <v>0</v>
      </c>
      <c r="HH39" s="18">
        <v>0</v>
      </c>
      <c r="HI39" s="18">
        <v>0</v>
      </c>
      <c r="HJ39" s="18">
        <v>0</v>
      </c>
      <c r="HK39" s="18">
        <v>0</v>
      </c>
      <c r="HL39" s="19">
        <v>0</v>
      </c>
      <c r="HM39" s="19">
        <v>0</v>
      </c>
      <c r="HN39" s="18">
        <v>0</v>
      </c>
      <c r="HO39" s="18">
        <v>0</v>
      </c>
      <c r="HP39" s="18">
        <v>0</v>
      </c>
      <c r="HQ39" s="18">
        <v>0</v>
      </c>
      <c r="HR39" s="18">
        <v>0</v>
      </c>
      <c r="HS39" s="18">
        <v>0</v>
      </c>
      <c r="HT39" s="18">
        <v>8477675740.6900005</v>
      </c>
      <c r="HU39" s="18">
        <v>0</v>
      </c>
    </row>
    <row r="40" spans="1:229" s="35" customFormat="1" ht="12.75" customHeight="1">
      <c r="A40" s="57" t="s">
        <v>212</v>
      </c>
      <c r="B40" s="17">
        <v>1046</v>
      </c>
      <c r="C40" s="58" t="s">
        <v>146</v>
      </c>
      <c r="D40" s="19">
        <v>5544533.3800000008</v>
      </c>
      <c r="E40" s="19">
        <v>0</v>
      </c>
      <c r="F40" s="18">
        <v>1009003.14</v>
      </c>
      <c r="G40" s="18">
        <v>0</v>
      </c>
      <c r="H40" s="18">
        <v>2436415.35</v>
      </c>
      <c r="I40" s="18">
        <v>0</v>
      </c>
      <c r="J40" s="18">
        <v>2099114.89</v>
      </c>
      <c r="K40" s="18">
        <v>0</v>
      </c>
      <c r="L40" s="18">
        <v>3638.91</v>
      </c>
      <c r="M40" s="18">
        <v>0</v>
      </c>
      <c r="N40" s="18">
        <v>1635848.31</v>
      </c>
      <c r="O40" s="18">
        <v>0</v>
      </c>
      <c r="P40" s="18">
        <v>0</v>
      </c>
      <c r="Q40" s="18">
        <v>0</v>
      </c>
      <c r="R40" s="18">
        <v>3056.53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13101071.93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10098579.289999999</v>
      </c>
      <c r="AO40" s="18">
        <v>0</v>
      </c>
      <c r="AP40" s="18">
        <v>144463097.72999999</v>
      </c>
      <c r="AQ40" s="18">
        <v>0</v>
      </c>
      <c r="AR40" s="18">
        <v>7680423.29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88679.76</v>
      </c>
      <c r="BC40" s="18">
        <v>0</v>
      </c>
      <c r="BD40" s="18">
        <v>150630.82999999999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24956795.199999999</v>
      </c>
      <c r="CK40" s="18">
        <v>0</v>
      </c>
      <c r="CL40" s="18">
        <v>1578618.24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2923005.34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4889098</v>
      </c>
      <c r="DY40" s="18">
        <v>0</v>
      </c>
      <c r="DZ40" s="18">
        <v>0</v>
      </c>
      <c r="EA40" s="18">
        <v>0</v>
      </c>
      <c r="EB40" s="18">
        <v>387165.09</v>
      </c>
      <c r="EC40" s="18">
        <v>0</v>
      </c>
      <c r="ED40" s="18">
        <v>0</v>
      </c>
      <c r="EE40" s="18">
        <v>0</v>
      </c>
      <c r="EF40" s="18">
        <v>662251.06999999995</v>
      </c>
      <c r="EG40" s="18">
        <v>0</v>
      </c>
      <c r="EH40" s="18">
        <v>283634.87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9">
        <v>0</v>
      </c>
      <c r="FO40" s="19">
        <v>0</v>
      </c>
      <c r="FP40" s="18">
        <v>0</v>
      </c>
      <c r="FQ40" s="18">
        <v>0</v>
      </c>
      <c r="FR40" s="18">
        <v>0</v>
      </c>
      <c r="FS40" s="18">
        <v>0</v>
      </c>
      <c r="FT40" s="19">
        <v>0</v>
      </c>
      <c r="FU40" s="19">
        <v>0</v>
      </c>
      <c r="FV40" s="18">
        <v>0</v>
      </c>
      <c r="FW40" s="18">
        <v>0</v>
      </c>
      <c r="FX40" s="18">
        <v>0</v>
      </c>
      <c r="FY40" s="18">
        <v>0</v>
      </c>
      <c r="FZ40" s="19">
        <v>0</v>
      </c>
      <c r="GA40" s="19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18">
        <v>0</v>
      </c>
      <c r="GZ40" s="19">
        <v>0</v>
      </c>
      <c r="HA40" s="19">
        <v>0</v>
      </c>
      <c r="HB40" s="18">
        <v>0</v>
      </c>
      <c r="HC40" s="18">
        <v>0</v>
      </c>
      <c r="HD40" s="18">
        <v>0</v>
      </c>
      <c r="HE40" s="18">
        <v>0</v>
      </c>
      <c r="HF40" s="19">
        <v>0</v>
      </c>
      <c r="HG40" s="19">
        <v>0</v>
      </c>
      <c r="HH40" s="18">
        <v>0</v>
      </c>
      <c r="HI40" s="18">
        <v>0</v>
      </c>
      <c r="HJ40" s="18">
        <v>0</v>
      </c>
      <c r="HK40" s="18">
        <v>0</v>
      </c>
      <c r="HL40" s="19">
        <v>0</v>
      </c>
      <c r="HM40" s="19">
        <v>0</v>
      </c>
      <c r="HN40" s="18">
        <v>0</v>
      </c>
      <c r="HO40" s="18">
        <v>0</v>
      </c>
      <c r="HP40" s="18">
        <v>0</v>
      </c>
      <c r="HQ40" s="18">
        <v>0</v>
      </c>
      <c r="HR40" s="18">
        <v>0</v>
      </c>
      <c r="HS40" s="18">
        <v>0</v>
      </c>
      <c r="HT40" s="18">
        <v>218450127.76999998</v>
      </c>
      <c r="HU40" s="18">
        <v>0</v>
      </c>
    </row>
    <row r="41" spans="1:229" s="35" customFormat="1" ht="12.75" customHeight="1">
      <c r="A41" s="57" t="s">
        <v>214</v>
      </c>
      <c r="B41" s="17">
        <v>1047</v>
      </c>
      <c r="C41" s="58" t="s">
        <v>146</v>
      </c>
      <c r="D41" s="19"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0</v>
      </c>
      <c r="EZ41" s="18">
        <v>0</v>
      </c>
      <c r="FA41" s="18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9">
        <v>0</v>
      </c>
      <c r="FO41" s="19">
        <v>0</v>
      </c>
      <c r="FP41" s="18">
        <v>0</v>
      </c>
      <c r="FQ41" s="18">
        <v>0</v>
      </c>
      <c r="FR41" s="18">
        <v>0</v>
      </c>
      <c r="FS41" s="18">
        <v>0</v>
      </c>
      <c r="FT41" s="19">
        <v>0</v>
      </c>
      <c r="FU41" s="19">
        <v>0</v>
      </c>
      <c r="FV41" s="18">
        <v>0</v>
      </c>
      <c r="FW41" s="18">
        <v>0</v>
      </c>
      <c r="FX41" s="18">
        <v>0</v>
      </c>
      <c r="FY41" s="18">
        <v>0</v>
      </c>
      <c r="FZ41" s="19">
        <v>0</v>
      </c>
      <c r="GA41" s="19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18">
        <v>0</v>
      </c>
      <c r="GZ41" s="19">
        <v>0</v>
      </c>
      <c r="HA41" s="19">
        <v>0</v>
      </c>
      <c r="HB41" s="18">
        <v>0</v>
      </c>
      <c r="HC41" s="18">
        <v>0</v>
      </c>
      <c r="HD41" s="18">
        <v>0</v>
      </c>
      <c r="HE41" s="18">
        <v>0</v>
      </c>
      <c r="HF41" s="19">
        <v>0</v>
      </c>
      <c r="HG41" s="19">
        <v>0</v>
      </c>
      <c r="HH41" s="18">
        <v>0</v>
      </c>
      <c r="HI41" s="18">
        <v>0</v>
      </c>
      <c r="HJ41" s="18">
        <v>0</v>
      </c>
      <c r="HK41" s="18">
        <v>0</v>
      </c>
      <c r="HL41" s="19">
        <v>0</v>
      </c>
      <c r="HM41" s="19">
        <v>0</v>
      </c>
      <c r="HN41" s="18">
        <v>0</v>
      </c>
      <c r="HO41" s="18">
        <v>0</v>
      </c>
      <c r="HP41" s="18">
        <v>0</v>
      </c>
      <c r="HQ41" s="18">
        <v>0</v>
      </c>
      <c r="HR41" s="18">
        <v>0</v>
      </c>
      <c r="HS41" s="18">
        <v>0</v>
      </c>
      <c r="HT41" s="18">
        <v>0</v>
      </c>
      <c r="HU41" s="18">
        <v>0</v>
      </c>
    </row>
    <row r="42" spans="1:229" s="35" customFormat="1" ht="12.75" customHeight="1">
      <c r="A42" s="57" t="s">
        <v>216</v>
      </c>
      <c r="B42" s="17">
        <v>1048</v>
      </c>
      <c r="C42" s="58" t="s">
        <v>146</v>
      </c>
      <c r="D42" s="19">
        <v>29728576.089999899</v>
      </c>
      <c r="E42" s="19">
        <v>0</v>
      </c>
      <c r="F42" s="18">
        <v>17293177.999999918</v>
      </c>
      <c r="G42" s="18">
        <v>0</v>
      </c>
      <c r="H42" s="18">
        <v>4498571.1099999975</v>
      </c>
      <c r="I42" s="18">
        <v>0</v>
      </c>
      <c r="J42" s="18">
        <v>7936826.9799999837</v>
      </c>
      <c r="K42" s="18">
        <v>0</v>
      </c>
      <c r="L42" s="18">
        <v>0</v>
      </c>
      <c r="M42" s="18">
        <v>0</v>
      </c>
      <c r="N42" s="18">
        <v>17709614.789999984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2900596.4600000004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183504415.12000549</v>
      </c>
      <c r="AK42" s="18">
        <v>0</v>
      </c>
      <c r="AL42" s="18">
        <v>0</v>
      </c>
      <c r="AM42" s="18">
        <v>0</v>
      </c>
      <c r="AN42" s="18">
        <v>35598042.870000325</v>
      </c>
      <c r="AO42" s="18">
        <v>0</v>
      </c>
      <c r="AP42" s="18">
        <v>224811732.28999949</v>
      </c>
      <c r="AQ42" s="18">
        <v>0</v>
      </c>
      <c r="AR42" s="18">
        <v>0</v>
      </c>
      <c r="AS42" s="18">
        <v>0</v>
      </c>
      <c r="AT42" s="18">
        <v>1348590.9100000001</v>
      </c>
      <c r="AU42" s="18">
        <v>0</v>
      </c>
      <c r="AV42" s="18">
        <v>1265068.3999999925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691488.34000000043</v>
      </c>
      <c r="BC42" s="18">
        <v>0</v>
      </c>
      <c r="BD42" s="18">
        <v>1571750.6099999731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10564.589999999995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76150.190000000031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145343009.99999893</v>
      </c>
      <c r="CK42" s="18">
        <v>0</v>
      </c>
      <c r="CL42" s="18">
        <v>15096585.360000109</v>
      </c>
      <c r="CM42" s="18">
        <v>0</v>
      </c>
      <c r="CN42" s="18">
        <v>2866346.4099999759</v>
      </c>
      <c r="CO42" s="18">
        <v>0</v>
      </c>
      <c r="CP42" s="18">
        <v>0</v>
      </c>
      <c r="CQ42" s="18">
        <v>0</v>
      </c>
      <c r="CR42" s="18">
        <v>65694184.200001188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117215035.15999947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151933.31000000041</v>
      </c>
      <c r="DU42" s="18">
        <v>0</v>
      </c>
      <c r="DV42" s="18">
        <v>0</v>
      </c>
      <c r="DW42" s="18">
        <v>0</v>
      </c>
      <c r="DX42" s="18">
        <v>52317036.220001094</v>
      </c>
      <c r="DY42" s="18">
        <v>0</v>
      </c>
      <c r="DZ42" s="18">
        <v>0</v>
      </c>
      <c r="EA42" s="18">
        <v>0</v>
      </c>
      <c r="EB42" s="18">
        <v>22576054.650000021</v>
      </c>
      <c r="EC42" s="18">
        <v>0</v>
      </c>
      <c r="ED42" s="18">
        <v>0</v>
      </c>
      <c r="EE42" s="18">
        <v>0</v>
      </c>
      <c r="EF42" s="18">
        <v>351757.08</v>
      </c>
      <c r="EG42" s="18">
        <v>0</v>
      </c>
      <c r="EH42" s="18">
        <v>21783626.160000004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10564.589999999995</v>
      </c>
      <c r="EO42" s="18">
        <v>0</v>
      </c>
      <c r="EP42" s="18">
        <v>10153.1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2258229.5</v>
      </c>
      <c r="EW42" s="18">
        <v>0</v>
      </c>
      <c r="EX42" s="18">
        <v>262974047.94000044</v>
      </c>
      <c r="EY42" s="18">
        <v>0</v>
      </c>
      <c r="EZ42" s="18">
        <v>906109.12</v>
      </c>
      <c r="FA42" s="18">
        <v>0</v>
      </c>
      <c r="FB42" s="18">
        <v>21889867.569999993</v>
      </c>
      <c r="FC42" s="18">
        <v>0</v>
      </c>
      <c r="FD42" s="18">
        <v>0</v>
      </c>
      <c r="FE42" s="18">
        <v>0</v>
      </c>
      <c r="FF42" s="18">
        <v>0</v>
      </c>
      <c r="FG42" s="18">
        <v>0</v>
      </c>
      <c r="FH42" s="18">
        <v>56814.559999999998</v>
      </c>
      <c r="FI42" s="18">
        <v>0</v>
      </c>
      <c r="FJ42" s="18">
        <v>3561038.3000000003</v>
      </c>
      <c r="FK42" s="18">
        <v>0</v>
      </c>
      <c r="FL42" s="18">
        <v>26570</v>
      </c>
      <c r="FM42" s="18">
        <v>0</v>
      </c>
      <c r="FN42" s="19">
        <v>11569515.09</v>
      </c>
      <c r="FO42" s="19">
        <v>0</v>
      </c>
      <c r="FP42" s="18">
        <v>0</v>
      </c>
      <c r="FQ42" s="18">
        <v>0</v>
      </c>
      <c r="FR42" s="18">
        <v>0</v>
      </c>
      <c r="FS42" s="18">
        <v>0</v>
      </c>
      <c r="FT42" s="19">
        <v>11569515.09</v>
      </c>
      <c r="FU42" s="19">
        <v>0</v>
      </c>
      <c r="FV42" s="18">
        <v>0</v>
      </c>
      <c r="FW42" s="18">
        <v>0</v>
      </c>
      <c r="FX42" s="18">
        <v>11569515.09</v>
      </c>
      <c r="FY42" s="18">
        <v>0</v>
      </c>
      <c r="FZ42" s="19">
        <v>0</v>
      </c>
      <c r="GA42" s="19">
        <v>0</v>
      </c>
      <c r="GB42" s="18">
        <v>0</v>
      </c>
      <c r="GC42" s="18">
        <v>0</v>
      </c>
      <c r="GD42" s="18">
        <v>0</v>
      </c>
      <c r="GE42" s="18">
        <v>0</v>
      </c>
      <c r="GF42" s="18">
        <v>11196.51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18">
        <v>0</v>
      </c>
      <c r="GP42" s="18">
        <v>0</v>
      </c>
      <c r="GQ42" s="18">
        <v>0</v>
      </c>
      <c r="GR42" s="18">
        <v>0</v>
      </c>
      <c r="GS42" s="18">
        <v>0</v>
      </c>
      <c r="GT42" s="18">
        <v>0</v>
      </c>
      <c r="GU42" s="18">
        <v>0</v>
      </c>
      <c r="GV42" s="18">
        <v>0</v>
      </c>
      <c r="GW42" s="18">
        <v>0</v>
      </c>
      <c r="GX42" s="18">
        <v>0</v>
      </c>
      <c r="GY42" s="18">
        <v>0</v>
      </c>
      <c r="GZ42" s="19">
        <v>0</v>
      </c>
      <c r="HA42" s="19">
        <v>0</v>
      </c>
      <c r="HB42" s="18">
        <v>0</v>
      </c>
      <c r="HC42" s="18">
        <v>0</v>
      </c>
      <c r="HD42" s="18">
        <v>0</v>
      </c>
      <c r="HE42" s="18">
        <v>0</v>
      </c>
      <c r="HF42" s="19">
        <v>0</v>
      </c>
      <c r="HG42" s="19">
        <v>0</v>
      </c>
      <c r="HH42" s="18">
        <v>0</v>
      </c>
      <c r="HI42" s="18">
        <v>0</v>
      </c>
      <c r="HJ42" s="18">
        <v>0</v>
      </c>
      <c r="HK42" s="18">
        <v>0</v>
      </c>
      <c r="HL42" s="19">
        <v>0</v>
      </c>
      <c r="HM42" s="19">
        <v>0</v>
      </c>
      <c r="HN42" s="18">
        <v>0</v>
      </c>
      <c r="HO42" s="18">
        <v>0</v>
      </c>
      <c r="HP42" s="18">
        <v>0</v>
      </c>
      <c r="HQ42" s="18">
        <v>0</v>
      </c>
      <c r="HR42" s="18">
        <v>0</v>
      </c>
      <c r="HS42" s="18">
        <v>0</v>
      </c>
      <c r="HT42" s="18">
        <v>1245886265.490006</v>
      </c>
      <c r="HU42" s="18">
        <v>0</v>
      </c>
    </row>
    <row r="43" spans="1:229" s="35" customFormat="1" ht="12.75" customHeight="1">
      <c r="A43" s="57" t="s">
        <v>218</v>
      </c>
      <c r="B43" s="17">
        <v>1049</v>
      </c>
      <c r="C43" s="58" t="s">
        <v>146</v>
      </c>
      <c r="D43" s="19">
        <v>5619025.0199999996</v>
      </c>
      <c r="E43" s="19">
        <v>0</v>
      </c>
      <c r="F43" s="18">
        <v>4357555.76</v>
      </c>
      <c r="G43" s="18">
        <v>0</v>
      </c>
      <c r="H43" s="18">
        <v>0</v>
      </c>
      <c r="I43" s="18">
        <v>0</v>
      </c>
      <c r="J43" s="18">
        <v>1261469.26</v>
      </c>
      <c r="K43" s="18">
        <v>0</v>
      </c>
      <c r="L43" s="18">
        <v>0</v>
      </c>
      <c r="M43" s="18">
        <v>0</v>
      </c>
      <c r="N43" s="18">
        <v>16868393.049999963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3504527.399999985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244056511.42997071</v>
      </c>
      <c r="AK43" s="18">
        <v>0</v>
      </c>
      <c r="AL43" s="18">
        <v>4938175.2899999563</v>
      </c>
      <c r="AM43" s="18">
        <v>0</v>
      </c>
      <c r="AN43" s="18">
        <v>45890732.199999958</v>
      </c>
      <c r="AO43" s="18">
        <v>0</v>
      </c>
      <c r="AP43" s="18">
        <v>290246482.13999134</v>
      </c>
      <c r="AQ43" s="18">
        <v>0</v>
      </c>
      <c r="AR43" s="18">
        <v>0</v>
      </c>
      <c r="AS43" s="18">
        <v>0</v>
      </c>
      <c r="AT43" s="18">
        <v>52140.21</v>
      </c>
      <c r="AU43" s="18">
        <v>0</v>
      </c>
      <c r="AV43" s="18">
        <v>199548.30999999962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716911.04000000039</v>
      </c>
      <c r="BC43" s="18">
        <v>0</v>
      </c>
      <c r="BD43" s="18">
        <v>452914.91000000067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14427.29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17757717.910000037</v>
      </c>
      <c r="CK43" s="18">
        <v>0</v>
      </c>
      <c r="CL43" s="18">
        <v>514543.66999999952</v>
      </c>
      <c r="CM43" s="18">
        <v>0</v>
      </c>
      <c r="CN43" s="18">
        <v>392986.1800000004</v>
      </c>
      <c r="CO43" s="18">
        <v>0</v>
      </c>
      <c r="CP43" s="18">
        <v>0</v>
      </c>
      <c r="CQ43" s="18">
        <v>0</v>
      </c>
      <c r="CR43" s="18">
        <v>408028.24000000028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6123675.9300001655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13650872.629998943</v>
      </c>
      <c r="DY43" s="18">
        <v>0</v>
      </c>
      <c r="DZ43" s="18">
        <v>0</v>
      </c>
      <c r="EA43" s="18">
        <v>0</v>
      </c>
      <c r="EB43" s="18">
        <v>199619.81000000041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352449.55000000005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88446.5</v>
      </c>
      <c r="EW43" s="18">
        <v>0</v>
      </c>
      <c r="EX43" s="18">
        <v>99625799.940000027</v>
      </c>
      <c r="EY43" s="18">
        <v>0</v>
      </c>
      <c r="EZ43" s="18">
        <v>0</v>
      </c>
      <c r="FA43" s="18">
        <v>0</v>
      </c>
      <c r="FB43" s="18">
        <v>8171262.5599999921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59804.54</v>
      </c>
      <c r="FK43" s="18">
        <v>0</v>
      </c>
      <c r="FL43" s="18">
        <v>0</v>
      </c>
      <c r="FM43" s="18">
        <v>0</v>
      </c>
      <c r="FN43" s="19">
        <v>49335318.830000035</v>
      </c>
      <c r="FO43" s="19">
        <v>0</v>
      </c>
      <c r="FP43" s="18">
        <v>0</v>
      </c>
      <c r="FQ43" s="18">
        <v>0</v>
      </c>
      <c r="FR43" s="18">
        <v>7343195.7100000009</v>
      </c>
      <c r="FS43" s="18">
        <v>0</v>
      </c>
      <c r="FT43" s="19">
        <v>41992123.120000035</v>
      </c>
      <c r="FU43" s="19">
        <v>0</v>
      </c>
      <c r="FV43" s="18">
        <v>5892227.3300000224</v>
      </c>
      <c r="FW43" s="18">
        <v>0</v>
      </c>
      <c r="FX43" s="18">
        <v>36099895.790000014</v>
      </c>
      <c r="FY43" s="18">
        <v>0</v>
      </c>
      <c r="FZ43" s="19">
        <v>0</v>
      </c>
      <c r="GA43" s="19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1332188.2399999779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18">
        <v>0</v>
      </c>
      <c r="GT43" s="18">
        <v>0</v>
      </c>
      <c r="GU43" s="18">
        <v>0</v>
      </c>
      <c r="GV43" s="18">
        <v>0</v>
      </c>
      <c r="GW43" s="18">
        <v>0</v>
      </c>
      <c r="GX43" s="18">
        <v>0</v>
      </c>
      <c r="GY43" s="18">
        <v>0</v>
      </c>
      <c r="GZ43" s="19">
        <v>0</v>
      </c>
      <c r="HA43" s="19">
        <v>0</v>
      </c>
      <c r="HB43" s="18">
        <v>0</v>
      </c>
      <c r="HC43" s="18">
        <v>0</v>
      </c>
      <c r="HD43" s="18">
        <v>0</v>
      </c>
      <c r="HE43" s="18">
        <v>0</v>
      </c>
      <c r="HF43" s="19">
        <v>0</v>
      </c>
      <c r="HG43" s="19">
        <v>0</v>
      </c>
      <c r="HH43" s="18">
        <v>0</v>
      </c>
      <c r="HI43" s="18">
        <v>0</v>
      </c>
      <c r="HJ43" s="18">
        <v>0</v>
      </c>
      <c r="HK43" s="18">
        <v>0</v>
      </c>
      <c r="HL43" s="19">
        <v>0</v>
      </c>
      <c r="HM43" s="19">
        <v>0</v>
      </c>
      <c r="HN43" s="18">
        <v>0</v>
      </c>
      <c r="HO43" s="18">
        <v>0</v>
      </c>
      <c r="HP43" s="18">
        <v>0</v>
      </c>
      <c r="HQ43" s="18">
        <v>0</v>
      </c>
      <c r="HR43" s="18">
        <v>0</v>
      </c>
      <c r="HS43" s="18">
        <v>0</v>
      </c>
      <c r="HT43" s="18">
        <v>810572502.81996071</v>
      </c>
      <c r="HU43" s="18">
        <v>0</v>
      </c>
    </row>
    <row r="44" spans="1:229" s="35" customFormat="1" ht="12.75" customHeight="1">
      <c r="A44" s="57" t="s">
        <v>220</v>
      </c>
      <c r="B44" s="17">
        <v>1050</v>
      </c>
      <c r="C44" s="58" t="s">
        <v>146</v>
      </c>
      <c r="D44" s="19"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9">
        <v>0</v>
      </c>
      <c r="FO44" s="19">
        <v>0</v>
      </c>
      <c r="FP44" s="18">
        <v>0</v>
      </c>
      <c r="FQ44" s="18">
        <v>0</v>
      </c>
      <c r="FR44" s="18">
        <v>0</v>
      </c>
      <c r="FS44" s="18">
        <v>0</v>
      </c>
      <c r="FT44" s="19">
        <v>0</v>
      </c>
      <c r="FU44" s="19">
        <v>0</v>
      </c>
      <c r="FV44" s="18">
        <v>0</v>
      </c>
      <c r="FW44" s="18">
        <v>0</v>
      </c>
      <c r="FX44" s="18">
        <v>0</v>
      </c>
      <c r="FY44" s="18">
        <v>0</v>
      </c>
      <c r="FZ44" s="19">
        <v>0</v>
      </c>
      <c r="GA44" s="19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19">
        <v>0</v>
      </c>
      <c r="HA44" s="19">
        <v>0</v>
      </c>
      <c r="HB44" s="18">
        <v>0</v>
      </c>
      <c r="HC44" s="18">
        <v>0</v>
      </c>
      <c r="HD44" s="18">
        <v>0</v>
      </c>
      <c r="HE44" s="18">
        <v>0</v>
      </c>
      <c r="HF44" s="19">
        <v>0</v>
      </c>
      <c r="HG44" s="19">
        <v>0</v>
      </c>
      <c r="HH44" s="18">
        <v>0</v>
      </c>
      <c r="HI44" s="18">
        <v>0</v>
      </c>
      <c r="HJ44" s="18">
        <v>0</v>
      </c>
      <c r="HK44" s="18">
        <v>0</v>
      </c>
      <c r="HL44" s="19">
        <v>0</v>
      </c>
      <c r="HM44" s="19">
        <v>0</v>
      </c>
      <c r="HN44" s="18">
        <v>0</v>
      </c>
      <c r="HO44" s="18">
        <v>0</v>
      </c>
      <c r="HP44" s="18">
        <v>0</v>
      </c>
      <c r="HQ44" s="18">
        <v>0</v>
      </c>
      <c r="HR44" s="18">
        <v>0</v>
      </c>
      <c r="HS44" s="18">
        <v>0</v>
      </c>
      <c r="HT44" s="18">
        <v>0</v>
      </c>
      <c r="HU44" s="18">
        <v>0</v>
      </c>
    </row>
    <row r="45" spans="1:229" s="35" customFormat="1" ht="12.75" customHeight="1">
      <c r="A45" s="57" t="s">
        <v>222</v>
      </c>
      <c r="B45" s="17">
        <v>1051</v>
      </c>
      <c r="C45" s="58" t="s">
        <v>146</v>
      </c>
      <c r="D45" s="19">
        <v>13074299.18</v>
      </c>
      <c r="E45" s="19">
        <v>0</v>
      </c>
      <c r="F45" s="18">
        <v>154341.88</v>
      </c>
      <c r="G45" s="18">
        <v>0</v>
      </c>
      <c r="H45" s="18">
        <v>4102072.8</v>
      </c>
      <c r="I45" s="18">
        <v>0</v>
      </c>
      <c r="J45" s="18">
        <v>8817884.5</v>
      </c>
      <c r="K45" s="18">
        <v>0</v>
      </c>
      <c r="L45" s="18">
        <v>183486.44</v>
      </c>
      <c r="M45" s="18">
        <v>0</v>
      </c>
      <c r="N45" s="18">
        <v>129053.88</v>
      </c>
      <c r="O45" s="18">
        <v>0</v>
      </c>
      <c r="P45" s="18">
        <v>0</v>
      </c>
      <c r="Q45" s="18">
        <v>0</v>
      </c>
      <c r="R45" s="18">
        <v>32253054.960000001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22213083.190000001</v>
      </c>
      <c r="AA45" s="18">
        <v>0</v>
      </c>
      <c r="AB45" s="18">
        <v>0</v>
      </c>
      <c r="AC45" s="18">
        <v>0</v>
      </c>
      <c r="AD45" s="18">
        <v>4845643.24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520089.57</v>
      </c>
      <c r="AO45" s="18">
        <v>0</v>
      </c>
      <c r="AP45" s="18">
        <v>17929265.120000001</v>
      </c>
      <c r="AQ45" s="18">
        <v>0</v>
      </c>
      <c r="AR45" s="18">
        <v>42434.899999999994</v>
      </c>
      <c r="AS45" s="18">
        <v>0</v>
      </c>
      <c r="AT45" s="18">
        <v>4342492.46</v>
      </c>
      <c r="AU45" s="18">
        <v>0</v>
      </c>
      <c r="AV45" s="18">
        <v>13003963.33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35647.89</v>
      </c>
      <c r="BC45" s="18">
        <v>0</v>
      </c>
      <c r="BD45" s="18">
        <v>833730.11</v>
      </c>
      <c r="BE45" s="18">
        <v>0</v>
      </c>
      <c r="BF45" s="18">
        <v>0</v>
      </c>
      <c r="BG45" s="18">
        <v>0</v>
      </c>
      <c r="BH45" s="18">
        <v>27782.449999999997</v>
      </c>
      <c r="BI45" s="18">
        <v>0</v>
      </c>
      <c r="BJ45" s="18">
        <v>16626501.189999999</v>
      </c>
      <c r="BK45" s="18">
        <v>0</v>
      </c>
      <c r="BL45" s="18">
        <v>0</v>
      </c>
      <c r="BM45" s="18">
        <v>0</v>
      </c>
      <c r="BN45" s="18">
        <v>4736693.96</v>
      </c>
      <c r="BO45" s="18">
        <v>0</v>
      </c>
      <c r="BP45" s="18">
        <v>79752.5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2880364.66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174753.21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20705310.210000001</v>
      </c>
      <c r="CK45" s="18">
        <v>0</v>
      </c>
      <c r="CL45" s="18">
        <v>5867282.1999999993</v>
      </c>
      <c r="CM45" s="18">
        <v>0</v>
      </c>
      <c r="CN45" s="18">
        <v>132844.60999999999</v>
      </c>
      <c r="CO45" s="18">
        <v>0</v>
      </c>
      <c r="CP45" s="18">
        <v>0</v>
      </c>
      <c r="CQ45" s="18">
        <v>0</v>
      </c>
      <c r="CR45" s="18">
        <v>139052.94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2057480.46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55.980000000000004</v>
      </c>
      <c r="DU45" s="18">
        <v>0</v>
      </c>
      <c r="DV45" s="18">
        <v>0</v>
      </c>
      <c r="DW45" s="18">
        <v>0</v>
      </c>
      <c r="DX45" s="18">
        <v>1805727.87</v>
      </c>
      <c r="DY45" s="18">
        <v>0</v>
      </c>
      <c r="DZ45" s="18">
        <v>0</v>
      </c>
      <c r="EA45" s="18">
        <v>0</v>
      </c>
      <c r="EB45" s="18">
        <v>14269291.41</v>
      </c>
      <c r="EC45" s="18">
        <v>0</v>
      </c>
      <c r="ED45" s="18">
        <v>1874.25</v>
      </c>
      <c r="EE45" s="18">
        <v>0</v>
      </c>
      <c r="EF45" s="18">
        <v>19341935.390000001</v>
      </c>
      <c r="EG45" s="18">
        <v>0</v>
      </c>
      <c r="EH45" s="18">
        <v>303162.34999999998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23040</v>
      </c>
      <c r="FM45" s="18">
        <v>0</v>
      </c>
      <c r="FN45" s="19">
        <v>4680077.5600000005</v>
      </c>
      <c r="FO45" s="19">
        <v>0</v>
      </c>
      <c r="FP45" s="18">
        <v>0</v>
      </c>
      <c r="FQ45" s="18">
        <v>0</v>
      </c>
      <c r="FR45" s="18">
        <v>4680077.5600000005</v>
      </c>
      <c r="FS45" s="18">
        <v>0</v>
      </c>
      <c r="FT45" s="19">
        <v>0</v>
      </c>
      <c r="FU45" s="19">
        <v>0</v>
      </c>
      <c r="FV45" s="18">
        <v>0</v>
      </c>
      <c r="FW45" s="18">
        <v>0</v>
      </c>
      <c r="FX45" s="18">
        <v>0</v>
      </c>
      <c r="FY45" s="18">
        <v>0</v>
      </c>
      <c r="FZ45" s="19">
        <v>0</v>
      </c>
      <c r="GA45" s="19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4076342.9000000004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19">
        <v>0</v>
      </c>
      <c r="HA45" s="19">
        <v>0</v>
      </c>
      <c r="HB45" s="18">
        <v>0</v>
      </c>
      <c r="HC45" s="18">
        <v>0</v>
      </c>
      <c r="HD45" s="18">
        <v>0</v>
      </c>
      <c r="HE45" s="18">
        <v>0</v>
      </c>
      <c r="HF45" s="19">
        <v>0</v>
      </c>
      <c r="HG45" s="19">
        <v>0</v>
      </c>
      <c r="HH45" s="18">
        <v>0</v>
      </c>
      <c r="HI45" s="18">
        <v>0</v>
      </c>
      <c r="HJ45" s="18">
        <v>0</v>
      </c>
      <c r="HK45" s="18">
        <v>0</v>
      </c>
      <c r="HL45" s="19">
        <v>0</v>
      </c>
      <c r="HM45" s="19">
        <v>0</v>
      </c>
      <c r="HN45" s="18">
        <v>0</v>
      </c>
      <c r="HO45" s="18">
        <v>0</v>
      </c>
      <c r="HP45" s="18">
        <v>0</v>
      </c>
      <c r="HQ45" s="18">
        <v>0</v>
      </c>
      <c r="HR45" s="18">
        <v>0</v>
      </c>
      <c r="HS45" s="18">
        <v>0</v>
      </c>
      <c r="HT45" s="18">
        <v>207335570.37</v>
      </c>
      <c r="HU45" s="18">
        <v>0</v>
      </c>
    </row>
    <row r="46" spans="1:229" s="35" customFormat="1" ht="12.75" customHeight="1">
      <c r="A46" s="57" t="s">
        <v>224</v>
      </c>
      <c r="B46" s="17">
        <v>1052</v>
      </c>
      <c r="C46" s="58" t="s">
        <v>146</v>
      </c>
      <c r="D46" s="19">
        <v>45781.460000000014</v>
      </c>
      <c r="E46" s="19">
        <v>0</v>
      </c>
      <c r="F46" s="18">
        <v>36951.340000000011</v>
      </c>
      <c r="G46" s="18">
        <v>0</v>
      </c>
      <c r="H46" s="18">
        <v>0</v>
      </c>
      <c r="I46" s="18">
        <v>0</v>
      </c>
      <c r="J46" s="18">
        <v>8830.1200000000026</v>
      </c>
      <c r="K46" s="18">
        <v>0</v>
      </c>
      <c r="L46" s="18">
        <v>2.2600000000000002</v>
      </c>
      <c r="M46" s="18">
        <v>0</v>
      </c>
      <c r="N46" s="18">
        <v>700175.19999999984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2315458.4999999991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4090691.3600000013</v>
      </c>
      <c r="AO46" s="18">
        <v>0</v>
      </c>
      <c r="AP46" s="18">
        <v>18642632.569999985</v>
      </c>
      <c r="AQ46" s="18">
        <v>0</v>
      </c>
      <c r="AR46" s="18">
        <v>0</v>
      </c>
      <c r="AS46" s="18">
        <v>0</v>
      </c>
      <c r="AT46" s="18">
        <v>45055.07</v>
      </c>
      <c r="AU46" s="18">
        <v>0</v>
      </c>
      <c r="AV46" s="18">
        <v>1328446.3800000001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2645.46</v>
      </c>
      <c r="BC46" s="18">
        <v>0</v>
      </c>
      <c r="BD46" s="18">
        <v>68.760000000000005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1613369.98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25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8944197.4600000009</v>
      </c>
      <c r="CK46" s="18">
        <v>0</v>
      </c>
      <c r="CL46" s="18">
        <v>148521.7099999999</v>
      </c>
      <c r="CM46" s="18">
        <v>0</v>
      </c>
      <c r="CN46" s="18">
        <v>169.50999999999996</v>
      </c>
      <c r="CO46" s="18">
        <v>0</v>
      </c>
      <c r="CP46" s="18">
        <v>0</v>
      </c>
      <c r="CQ46" s="18">
        <v>0</v>
      </c>
      <c r="CR46" s="18">
        <v>93.169999999999987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359195.95999999985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611.72</v>
      </c>
      <c r="DU46" s="18">
        <v>0</v>
      </c>
      <c r="DV46" s="18">
        <v>0</v>
      </c>
      <c r="DW46" s="18">
        <v>0</v>
      </c>
      <c r="DX46" s="18">
        <v>341183.0299999998</v>
      </c>
      <c r="DY46" s="18">
        <v>0</v>
      </c>
      <c r="DZ46" s="18">
        <v>0</v>
      </c>
      <c r="EA46" s="18">
        <v>0</v>
      </c>
      <c r="EB46" s="18">
        <v>171367.72</v>
      </c>
      <c r="EC46" s="18">
        <v>0</v>
      </c>
      <c r="ED46" s="18">
        <v>0</v>
      </c>
      <c r="EE46" s="18">
        <v>0</v>
      </c>
      <c r="EF46" s="18">
        <v>388762.7</v>
      </c>
      <c r="EG46" s="18">
        <v>0</v>
      </c>
      <c r="EH46" s="18">
        <v>3026.7400000000002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18">
        <v>0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9">
        <v>176019.03999999998</v>
      </c>
      <c r="FO46" s="19">
        <v>0</v>
      </c>
      <c r="FP46" s="18">
        <v>0</v>
      </c>
      <c r="FQ46" s="18">
        <v>0</v>
      </c>
      <c r="FR46" s="18">
        <v>55674.2</v>
      </c>
      <c r="FS46" s="18">
        <v>0</v>
      </c>
      <c r="FT46" s="19">
        <v>120344.83999999998</v>
      </c>
      <c r="FU46" s="19">
        <v>0</v>
      </c>
      <c r="FV46" s="18">
        <v>120344.83999999998</v>
      </c>
      <c r="FW46" s="18">
        <v>0</v>
      </c>
      <c r="FX46" s="18">
        <v>0</v>
      </c>
      <c r="FY46" s="18">
        <v>0</v>
      </c>
      <c r="FZ46" s="19">
        <v>0</v>
      </c>
      <c r="GA46" s="19">
        <v>0</v>
      </c>
      <c r="GB46" s="18">
        <v>0</v>
      </c>
      <c r="GC46" s="18">
        <v>0</v>
      </c>
      <c r="GD46" s="18">
        <v>0</v>
      </c>
      <c r="GE46" s="18">
        <v>0</v>
      </c>
      <c r="GF46" s="18">
        <v>693969.52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18">
        <v>0</v>
      </c>
      <c r="GT46" s="18">
        <v>0</v>
      </c>
      <c r="GU46" s="18">
        <v>0</v>
      </c>
      <c r="GV46" s="18">
        <v>0</v>
      </c>
      <c r="GW46" s="18">
        <v>0</v>
      </c>
      <c r="GX46" s="18">
        <v>0</v>
      </c>
      <c r="GY46" s="18">
        <v>0</v>
      </c>
      <c r="GZ46" s="19">
        <v>0</v>
      </c>
      <c r="HA46" s="19">
        <v>0</v>
      </c>
      <c r="HB46" s="18">
        <v>0</v>
      </c>
      <c r="HC46" s="18">
        <v>0</v>
      </c>
      <c r="HD46" s="18">
        <v>0</v>
      </c>
      <c r="HE46" s="18">
        <v>0</v>
      </c>
      <c r="HF46" s="19">
        <v>0</v>
      </c>
      <c r="HG46" s="19">
        <v>0</v>
      </c>
      <c r="HH46" s="18">
        <v>0</v>
      </c>
      <c r="HI46" s="18">
        <v>0</v>
      </c>
      <c r="HJ46" s="18">
        <v>0</v>
      </c>
      <c r="HK46" s="18">
        <v>0</v>
      </c>
      <c r="HL46" s="19">
        <v>0</v>
      </c>
      <c r="HM46" s="19">
        <v>0</v>
      </c>
      <c r="HN46" s="18">
        <v>0</v>
      </c>
      <c r="HO46" s="18">
        <v>0</v>
      </c>
      <c r="HP46" s="18">
        <v>0</v>
      </c>
      <c r="HQ46" s="18">
        <v>0</v>
      </c>
      <c r="HR46" s="18">
        <v>0</v>
      </c>
      <c r="HS46" s="18">
        <v>0</v>
      </c>
      <c r="HT46" s="18">
        <v>40011470.280000001</v>
      </c>
      <c r="HU46" s="18">
        <v>0</v>
      </c>
    </row>
    <row r="47" spans="1:229" s="35" customFormat="1" ht="12.75" customHeight="1">
      <c r="A47" s="57" t="s">
        <v>226</v>
      </c>
      <c r="B47" s="17">
        <v>1053</v>
      </c>
      <c r="C47" s="58" t="s">
        <v>146</v>
      </c>
      <c r="D47" s="19">
        <v>3901368.91</v>
      </c>
      <c r="E47" s="19">
        <v>0</v>
      </c>
      <c r="F47" s="18">
        <v>3901368.91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1351873.1099999999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2229030999.29</v>
      </c>
      <c r="AK47" s="18">
        <v>0</v>
      </c>
      <c r="AL47" s="18">
        <v>0</v>
      </c>
      <c r="AM47" s="18">
        <v>0</v>
      </c>
      <c r="AN47" s="18">
        <v>831353846.18000007</v>
      </c>
      <c r="AO47" s="18">
        <v>0</v>
      </c>
      <c r="AP47" s="18">
        <v>760119607.20000005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1182242.3399999999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40127.020000000004</v>
      </c>
      <c r="BC47" s="18">
        <v>0</v>
      </c>
      <c r="BD47" s="18">
        <v>641332.61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15747165.289999999</v>
      </c>
      <c r="CK47" s="18">
        <v>0</v>
      </c>
      <c r="CL47" s="18">
        <v>191716.48000000001</v>
      </c>
      <c r="CM47" s="18">
        <v>0</v>
      </c>
      <c r="CN47" s="18">
        <v>573850.38</v>
      </c>
      <c r="CO47" s="18">
        <v>0</v>
      </c>
      <c r="CP47" s="18">
        <v>0</v>
      </c>
      <c r="CQ47" s="18">
        <v>0</v>
      </c>
      <c r="CR47" s="18">
        <v>225626.47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46196819.219999999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191716.48000000001</v>
      </c>
      <c r="DU47" s="18">
        <v>0</v>
      </c>
      <c r="DV47" s="18">
        <v>0</v>
      </c>
      <c r="DW47" s="18">
        <v>0</v>
      </c>
      <c r="DX47" s="18">
        <v>50886214.350000001</v>
      </c>
      <c r="DY47" s="18">
        <v>0</v>
      </c>
      <c r="DZ47" s="18">
        <v>0</v>
      </c>
      <c r="EA47" s="18">
        <v>0</v>
      </c>
      <c r="EB47" s="18">
        <v>3715.9700000000003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-20.290000000000191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9">
        <v>235530709.03</v>
      </c>
      <c r="FO47" s="19">
        <v>0</v>
      </c>
      <c r="FP47" s="18">
        <v>0</v>
      </c>
      <c r="FQ47" s="18">
        <v>0</v>
      </c>
      <c r="FR47" s="18">
        <v>14786615.07</v>
      </c>
      <c r="FS47" s="18">
        <v>0</v>
      </c>
      <c r="FT47" s="19">
        <v>220744093.96000001</v>
      </c>
      <c r="FU47" s="19">
        <v>0</v>
      </c>
      <c r="FV47" s="18">
        <v>126924027.31</v>
      </c>
      <c r="FW47" s="18">
        <v>0</v>
      </c>
      <c r="FX47" s="18">
        <v>93820066.650000006</v>
      </c>
      <c r="FY47" s="18">
        <v>0</v>
      </c>
      <c r="FZ47" s="19">
        <v>0</v>
      </c>
      <c r="GA47" s="19">
        <v>0</v>
      </c>
      <c r="GB47" s="18">
        <v>0</v>
      </c>
      <c r="GC47" s="18">
        <v>0</v>
      </c>
      <c r="GD47" s="18">
        <v>0</v>
      </c>
      <c r="GE47" s="18">
        <v>0</v>
      </c>
      <c r="GF47" s="18">
        <v>19238336.579999998</v>
      </c>
      <c r="GG47" s="18">
        <v>0</v>
      </c>
      <c r="GH47" s="18">
        <v>0</v>
      </c>
      <c r="GI47" s="18">
        <v>0</v>
      </c>
      <c r="GJ47" s="18">
        <v>-41035.21</v>
      </c>
      <c r="GK47" s="18">
        <v>0</v>
      </c>
      <c r="GL47" s="18">
        <v>0</v>
      </c>
      <c r="GM47" s="18">
        <v>0</v>
      </c>
      <c r="GN47" s="18">
        <v>0</v>
      </c>
      <c r="GO47" s="18">
        <v>0</v>
      </c>
      <c r="GP47" s="18">
        <v>0</v>
      </c>
      <c r="GQ47" s="18">
        <v>0</v>
      </c>
      <c r="GR47" s="18">
        <v>0</v>
      </c>
      <c r="GS47" s="18">
        <v>0</v>
      </c>
      <c r="GT47" s="18">
        <v>0</v>
      </c>
      <c r="GU47" s="18">
        <v>0</v>
      </c>
      <c r="GV47" s="18">
        <v>0</v>
      </c>
      <c r="GW47" s="18">
        <v>0</v>
      </c>
      <c r="GX47" s="18">
        <v>0</v>
      </c>
      <c r="GY47" s="18">
        <v>0</v>
      </c>
      <c r="GZ47" s="19">
        <v>0</v>
      </c>
      <c r="HA47" s="19">
        <v>0</v>
      </c>
      <c r="HB47" s="18">
        <v>0</v>
      </c>
      <c r="HC47" s="18">
        <v>0</v>
      </c>
      <c r="HD47" s="18">
        <v>0</v>
      </c>
      <c r="HE47" s="18">
        <v>0</v>
      </c>
      <c r="HF47" s="19">
        <v>0</v>
      </c>
      <c r="HG47" s="19">
        <v>0</v>
      </c>
      <c r="HH47" s="18">
        <v>0</v>
      </c>
      <c r="HI47" s="18">
        <v>0</v>
      </c>
      <c r="HJ47" s="18">
        <v>0</v>
      </c>
      <c r="HK47" s="18">
        <v>0</v>
      </c>
      <c r="HL47" s="19">
        <v>0</v>
      </c>
      <c r="HM47" s="19">
        <v>0</v>
      </c>
      <c r="HN47" s="18">
        <v>0</v>
      </c>
      <c r="HO47" s="18">
        <v>0</v>
      </c>
      <c r="HP47" s="18">
        <v>0</v>
      </c>
      <c r="HQ47" s="18">
        <v>0</v>
      </c>
      <c r="HR47" s="18">
        <v>0</v>
      </c>
      <c r="HS47" s="18">
        <v>0</v>
      </c>
      <c r="HT47" s="18">
        <v>4196366211.4099998</v>
      </c>
      <c r="HU47" s="18">
        <v>0</v>
      </c>
    </row>
    <row r="48" spans="1:229" s="35" customFormat="1" ht="12.75" customHeight="1">
      <c r="A48" s="57" t="s">
        <v>228</v>
      </c>
      <c r="B48" s="17">
        <v>1054</v>
      </c>
      <c r="C48" s="58" t="s">
        <v>146</v>
      </c>
      <c r="D48" s="19"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9">
        <v>0</v>
      </c>
      <c r="FO48" s="19">
        <v>0</v>
      </c>
      <c r="FP48" s="18">
        <v>0</v>
      </c>
      <c r="FQ48" s="18">
        <v>0</v>
      </c>
      <c r="FR48" s="18">
        <v>0</v>
      </c>
      <c r="FS48" s="18">
        <v>0</v>
      </c>
      <c r="FT48" s="19">
        <v>0</v>
      </c>
      <c r="FU48" s="19">
        <v>0</v>
      </c>
      <c r="FV48" s="18">
        <v>0</v>
      </c>
      <c r="FW48" s="18">
        <v>0</v>
      </c>
      <c r="FX48" s="18">
        <v>0</v>
      </c>
      <c r="FY48" s="18">
        <v>0</v>
      </c>
      <c r="FZ48" s="19">
        <v>0</v>
      </c>
      <c r="GA48" s="19">
        <v>0</v>
      </c>
      <c r="GB48" s="18"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0</v>
      </c>
      <c r="GU48" s="18">
        <v>0</v>
      </c>
      <c r="GV48" s="18">
        <v>0</v>
      </c>
      <c r="GW48" s="18">
        <v>0</v>
      </c>
      <c r="GX48" s="18">
        <v>0</v>
      </c>
      <c r="GY48" s="18">
        <v>0</v>
      </c>
      <c r="GZ48" s="19">
        <v>0</v>
      </c>
      <c r="HA48" s="19">
        <v>0</v>
      </c>
      <c r="HB48" s="18">
        <v>0</v>
      </c>
      <c r="HC48" s="18">
        <v>0</v>
      </c>
      <c r="HD48" s="18">
        <v>0</v>
      </c>
      <c r="HE48" s="18">
        <v>0</v>
      </c>
      <c r="HF48" s="19">
        <v>0</v>
      </c>
      <c r="HG48" s="19">
        <v>0</v>
      </c>
      <c r="HH48" s="18">
        <v>0</v>
      </c>
      <c r="HI48" s="18">
        <v>0</v>
      </c>
      <c r="HJ48" s="18">
        <v>0</v>
      </c>
      <c r="HK48" s="18">
        <v>0</v>
      </c>
      <c r="HL48" s="19">
        <v>0</v>
      </c>
      <c r="HM48" s="19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</row>
    <row r="49" spans="1:229" s="35" customFormat="1" ht="12.75" customHeight="1">
      <c r="A49" s="57" t="s">
        <v>230</v>
      </c>
      <c r="B49" s="17">
        <v>1055</v>
      </c>
      <c r="C49" s="58" t="s">
        <v>146</v>
      </c>
      <c r="D49" s="19">
        <v>5717184.9000000004</v>
      </c>
      <c r="E49" s="19">
        <v>0</v>
      </c>
      <c r="F49" s="18">
        <v>2076939.66</v>
      </c>
      <c r="G49" s="18">
        <v>0</v>
      </c>
      <c r="H49" s="18">
        <v>3097848.95</v>
      </c>
      <c r="I49" s="18">
        <v>0</v>
      </c>
      <c r="J49" s="18">
        <v>542396.29</v>
      </c>
      <c r="K49" s="18">
        <v>0</v>
      </c>
      <c r="L49" s="18">
        <v>9812.33</v>
      </c>
      <c r="M49" s="18">
        <v>0</v>
      </c>
      <c r="N49" s="18">
        <v>18150242.52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22295572.359999999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57093047.18</v>
      </c>
      <c r="AO49" s="18">
        <v>0</v>
      </c>
      <c r="AP49" s="18">
        <v>290029292.07999998</v>
      </c>
      <c r="AQ49" s="18">
        <v>0</v>
      </c>
      <c r="AR49" s="18">
        <v>0</v>
      </c>
      <c r="AS49" s="18">
        <v>0</v>
      </c>
      <c r="AT49" s="18">
        <v>2754821.37</v>
      </c>
      <c r="AU49" s="18">
        <v>0</v>
      </c>
      <c r="AV49" s="18">
        <v>2251608.16</v>
      </c>
      <c r="AW49" s="18">
        <v>0</v>
      </c>
      <c r="AX49" s="18">
        <v>14320.34</v>
      </c>
      <c r="AY49" s="18">
        <v>0</v>
      </c>
      <c r="AZ49" s="18">
        <v>55261.85</v>
      </c>
      <c r="BA49" s="18">
        <v>0</v>
      </c>
      <c r="BB49" s="18">
        <v>347552.91</v>
      </c>
      <c r="BC49" s="18">
        <v>0</v>
      </c>
      <c r="BD49" s="18">
        <v>556798.48</v>
      </c>
      <c r="BE49" s="18">
        <v>0</v>
      </c>
      <c r="BF49" s="18">
        <v>0</v>
      </c>
      <c r="BG49" s="18">
        <v>0</v>
      </c>
      <c r="BH49" s="18">
        <v>148162.5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2480</v>
      </c>
      <c r="BS49" s="18">
        <v>0</v>
      </c>
      <c r="BT49" s="18">
        <v>0</v>
      </c>
      <c r="BU49" s="18">
        <v>0</v>
      </c>
      <c r="BV49" s="18">
        <v>343778.31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55232960.649999999</v>
      </c>
      <c r="CK49" s="18">
        <v>0</v>
      </c>
      <c r="CL49" s="18">
        <v>739655.26</v>
      </c>
      <c r="CM49" s="18">
        <v>0</v>
      </c>
      <c r="CN49" s="18">
        <v>2031053.55</v>
      </c>
      <c r="CO49" s="18">
        <v>0</v>
      </c>
      <c r="CP49" s="18">
        <v>0</v>
      </c>
      <c r="CQ49" s="18">
        <v>0</v>
      </c>
      <c r="CR49" s="18">
        <v>681199.59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3983448.57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6023688.7000000002</v>
      </c>
      <c r="DY49" s="18">
        <v>0</v>
      </c>
      <c r="DZ49" s="18">
        <v>0</v>
      </c>
      <c r="EA49" s="18">
        <v>0</v>
      </c>
      <c r="EB49" s="18">
        <v>1483455.02</v>
      </c>
      <c r="EC49" s="18">
        <v>0</v>
      </c>
      <c r="ED49" s="18">
        <v>0</v>
      </c>
      <c r="EE49" s="18">
        <v>0</v>
      </c>
      <c r="EF49" s="18">
        <v>18782027.859999999</v>
      </c>
      <c r="EG49" s="18">
        <v>0</v>
      </c>
      <c r="EH49" s="18">
        <v>2713825.02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4730.95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447640.48</v>
      </c>
      <c r="EW49" s="18">
        <v>0</v>
      </c>
      <c r="EX49" s="18">
        <v>78923894.189999998</v>
      </c>
      <c r="EY49" s="18">
        <v>0</v>
      </c>
      <c r="EZ49" s="18">
        <v>0</v>
      </c>
      <c r="FA49" s="18">
        <v>0</v>
      </c>
      <c r="FB49" s="18">
        <v>4693869.29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972431</v>
      </c>
      <c r="FI49" s="18">
        <v>0</v>
      </c>
      <c r="FJ49" s="18">
        <v>356205.05</v>
      </c>
      <c r="FK49" s="18">
        <v>0</v>
      </c>
      <c r="FL49" s="18">
        <v>13430.57</v>
      </c>
      <c r="FM49" s="18">
        <v>0</v>
      </c>
      <c r="FN49" s="19">
        <v>184273922.59000298</v>
      </c>
      <c r="FO49" s="19">
        <v>0</v>
      </c>
      <c r="FP49" s="18">
        <v>4917267.7100000102</v>
      </c>
      <c r="FQ49" s="18">
        <v>0</v>
      </c>
      <c r="FR49" s="18">
        <v>0</v>
      </c>
      <c r="FS49" s="18">
        <v>0</v>
      </c>
      <c r="FT49" s="19">
        <v>169415711.02000299</v>
      </c>
      <c r="FU49" s="19">
        <v>0</v>
      </c>
      <c r="FV49" s="18">
        <v>142191.75000000099</v>
      </c>
      <c r="FW49" s="18">
        <v>0</v>
      </c>
      <c r="FX49" s="18">
        <v>169273519.27000299</v>
      </c>
      <c r="FY49" s="18">
        <v>0</v>
      </c>
      <c r="FZ49" s="19">
        <v>9940943.8599999789</v>
      </c>
      <c r="GA49" s="19">
        <v>0</v>
      </c>
      <c r="GB49" s="18">
        <v>488710.56999999902</v>
      </c>
      <c r="GC49" s="18">
        <v>0</v>
      </c>
      <c r="GD49" s="18">
        <v>9452233.2899999805</v>
      </c>
      <c r="GE49" s="18">
        <v>0</v>
      </c>
      <c r="GF49" s="18">
        <v>3646191.17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19">
        <v>0</v>
      </c>
      <c r="HA49" s="19">
        <v>0</v>
      </c>
      <c r="HB49" s="18">
        <v>0</v>
      </c>
      <c r="HC49" s="18">
        <v>0</v>
      </c>
      <c r="HD49" s="18">
        <v>0</v>
      </c>
      <c r="HE49" s="18">
        <v>0</v>
      </c>
      <c r="HF49" s="19">
        <v>0</v>
      </c>
      <c r="HG49" s="19">
        <v>0</v>
      </c>
      <c r="HH49" s="18">
        <v>0</v>
      </c>
      <c r="HI49" s="18">
        <v>0</v>
      </c>
      <c r="HJ49" s="18">
        <v>0</v>
      </c>
      <c r="HK49" s="18">
        <v>0</v>
      </c>
      <c r="HL49" s="19">
        <v>0</v>
      </c>
      <c r="HM49" s="19">
        <v>0</v>
      </c>
      <c r="HN49" s="18">
        <v>0</v>
      </c>
      <c r="HO49" s="18">
        <v>0</v>
      </c>
      <c r="HP49" s="18">
        <v>0</v>
      </c>
      <c r="HQ49" s="18">
        <v>0</v>
      </c>
      <c r="HR49" s="18">
        <v>0</v>
      </c>
      <c r="HS49" s="18">
        <v>0</v>
      </c>
      <c r="HT49" s="18">
        <v>764773564.80000281</v>
      </c>
      <c r="HU49" s="18">
        <v>0</v>
      </c>
    </row>
    <row r="50" spans="1:229" s="35" customFormat="1" ht="12.75" customHeight="1">
      <c r="A50" s="57" t="s">
        <v>232</v>
      </c>
      <c r="B50" s="17">
        <v>1056</v>
      </c>
      <c r="C50" s="58" t="s">
        <v>146</v>
      </c>
      <c r="D50" s="19">
        <v>2249513</v>
      </c>
      <c r="E50" s="19">
        <v>0</v>
      </c>
      <c r="F50" s="18">
        <v>2029240</v>
      </c>
      <c r="G50" s="18">
        <v>0</v>
      </c>
      <c r="H50" s="18">
        <v>220273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727226.1599999998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297333751.59004545</v>
      </c>
      <c r="AK50" s="18">
        <v>0</v>
      </c>
      <c r="AL50" s="18">
        <v>0</v>
      </c>
      <c r="AM50" s="18">
        <v>0</v>
      </c>
      <c r="AN50" s="18">
        <v>56626669.529999733</v>
      </c>
      <c r="AO50" s="18">
        <v>0</v>
      </c>
      <c r="AP50" s="18">
        <v>99786.880000000034</v>
      </c>
      <c r="AQ50" s="18">
        <v>0</v>
      </c>
      <c r="AR50" s="18">
        <v>0</v>
      </c>
      <c r="AS50" s="18">
        <v>0</v>
      </c>
      <c r="AT50" s="18">
        <v>5235.41</v>
      </c>
      <c r="AU50" s="18">
        <v>0</v>
      </c>
      <c r="AV50" s="18">
        <v>5235.41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188005.83000000051</v>
      </c>
      <c r="BC50" s="18">
        <v>0</v>
      </c>
      <c r="BD50" s="18">
        <v>548683.16000000155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1491.25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6402.8199999999979</v>
      </c>
      <c r="CK50" s="18">
        <v>0</v>
      </c>
      <c r="CL50" s="18">
        <v>73031.480000000782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73031.480000000782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22806640.080000028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19488125.359999888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-20460.859999999993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665764.01000000047</v>
      </c>
      <c r="FM50" s="18">
        <v>0</v>
      </c>
      <c r="FN50" s="19">
        <v>192755</v>
      </c>
      <c r="FO50" s="19">
        <v>0</v>
      </c>
      <c r="FP50" s="18">
        <v>0</v>
      </c>
      <c r="FQ50" s="18">
        <v>0</v>
      </c>
      <c r="FR50" s="18">
        <v>7100</v>
      </c>
      <c r="FS50" s="18">
        <v>0</v>
      </c>
      <c r="FT50" s="19">
        <v>0</v>
      </c>
      <c r="FU50" s="19">
        <v>0</v>
      </c>
      <c r="FV50" s="18">
        <v>0</v>
      </c>
      <c r="FW50" s="18">
        <v>0</v>
      </c>
      <c r="FX50" s="18">
        <v>0</v>
      </c>
      <c r="FY50" s="18">
        <v>0</v>
      </c>
      <c r="FZ50" s="19">
        <v>185655</v>
      </c>
      <c r="GA50" s="19">
        <v>0</v>
      </c>
      <c r="GB50" s="18">
        <v>0</v>
      </c>
      <c r="GC50" s="18">
        <v>0</v>
      </c>
      <c r="GD50" s="18">
        <v>185655</v>
      </c>
      <c r="GE50" s="18">
        <v>0</v>
      </c>
      <c r="GF50" s="18">
        <v>217835355.95998567</v>
      </c>
      <c r="GG50" s="18">
        <v>0</v>
      </c>
      <c r="GH50" s="18">
        <v>794327.14999998792</v>
      </c>
      <c r="GI50" s="18">
        <v>0</v>
      </c>
      <c r="GJ50" s="18">
        <v>713168.52999999991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9">
        <v>0</v>
      </c>
      <c r="HA50" s="19">
        <v>0</v>
      </c>
      <c r="HB50" s="18">
        <v>0</v>
      </c>
      <c r="HC50" s="18">
        <v>0</v>
      </c>
      <c r="HD50" s="18">
        <v>0</v>
      </c>
      <c r="HE50" s="18">
        <v>0</v>
      </c>
      <c r="HF50" s="19">
        <v>0</v>
      </c>
      <c r="HG50" s="19">
        <v>0</v>
      </c>
      <c r="HH50" s="18">
        <v>0</v>
      </c>
      <c r="HI50" s="18">
        <v>0</v>
      </c>
      <c r="HJ50" s="18">
        <v>0</v>
      </c>
      <c r="HK50" s="18">
        <v>0</v>
      </c>
      <c r="HL50" s="19">
        <v>0</v>
      </c>
      <c r="HM50" s="19">
        <v>0</v>
      </c>
      <c r="HN50" s="18">
        <v>0</v>
      </c>
      <c r="HO50" s="18">
        <v>0</v>
      </c>
      <c r="HP50" s="18">
        <v>0</v>
      </c>
      <c r="HQ50" s="18">
        <v>0</v>
      </c>
      <c r="HR50" s="18">
        <v>0</v>
      </c>
      <c r="HS50" s="18">
        <v>0</v>
      </c>
      <c r="HT50" s="18">
        <v>620413739.23003089</v>
      </c>
      <c r="HU50" s="18">
        <v>0</v>
      </c>
    </row>
    <row r="51" spans="1:229" s="35" customFormat="1" ht="12.75" customHeight="1">
      <c r="A51" s="57" t="s">
        <v>234</v>
      </c>
      <c r="B51" s="17">
        <v>1057</v>
      </c>
      <c r="C51" s="58" t="s">
        <v>146</v>
      </c>
      <c r="D51" s="19">
        <v>6246242.9699999997</v>
      </c>
      <c r="E51" s="19">
        <v>0</v>
      </c>
      <c r="F51" s="18">
        <v>4805175.2064049123</v>
      </c>
      <c r="G51" s="18">
        <v>0</v>
      </c>
      <c r="H51" s="18">
        <v>635713.28377243131</v>
      </c>
      <c r="I51" s="18">
        <v>0</v>
      </c>
      <c r="J51" s="18">
        <v>805354.47982265649</v>
      </c>
      <c r="K51" s="18">
        <v>0</v>
      </c>
      <c r="L51" s="18">
        <v>26699.53</v>
      </c>
      <c r="M51" s="18">
        <v>0</v>
      </c>
      <c r="N51" s="18">
        <v>3809291.83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712742.96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3574277.33</v>
      </c>
      <c r="AO51" s="18">
        <v>0</v>
      </c>
      <c r="AP51" s="18">
        <v>48850532.359999999</v>
      </c>
      <c r="AQ51" s="18">
        <v>0</v>
      </c>
      <c r="AR51" s="18">
        <v>0</v>
      </c>
      <c r="AS51" s="18">
        <v>0</v>
      </c>
      <c r="AT51" s="18">
        <v>10701665.460000001</v>
      </c>
      <c r="AU51" s="18">
        <v>0</v>
      </c>
      <c r="AV51" s="18">
        <v>3871512.45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273100.31</v>
      </c>
      <c r="BC51" s="18">
        <v>0</v>
      </c>
      <c r="BD51" s="18">
        <v>962934.82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-300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1000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819445.39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13620074.220000001</v>
      </c>
      <c r="CK51" s="18">
        <v>0</v>
      </c>
      <c r="CL51" s="18">
        <v>204369.77</v>
      </c>
      <c r="CM51" s="18">
        <v>0</v>
      </c>
      <c r="CN51" s="18">
        <v>961969.57</v>
      </c>
      <c r="CO51" s="18">
        <v>0</v>
      </c>
      <c r="CP51" s="18">
        <v>0</v>
      </c>
      <c r="CQ51" s="18">
        <v>0</v>
      </c>
      <c r="CR51" s="18">
        <v>138208.32000000001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6110493.1600000001</v>
      </c>
      <c r="DE51" s="18">
        <v>0</v>
      </c>
      <c r="DF51" s="18">
        <v>10835.73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8061004.7400000002</v>
      </c>
      <c r="DY51" s="18">
        <v>0</v>
      </c>
      <c r="DZ51" s="18">
        <v>0</v>
      </c>
      <c r="EA51" s="18">
        <v>0</v>
      </c>
      <c r="EB51" s="18">
        <v>18353516.969999999</v>
      </c>
      <c r="EC51" s="18">
        <v>0</v>
      </c>
      <c r="ED51" s="18">
        <v>0</v>
      </c>
      <c r="EE51" s="18">
        <v>0</v>
      </c>
      <c r="EF51" s="18">
        <v>280592.18</v>
      </c>
      <c r="EG51" s="18">
        <v>0</v>
      </c>
      <c r="EH51" s="18">
        <v>1685381.49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9">
        <v>0</v>
      </c>
      <c r="FO51" s="19">
        <v>0</v>
      </c>
      <c r="FP51" s="18">
        <v>0</v>
      </c>
      <c r="FQ51" s="18">
        <v>0</v>
      </c>
      <c r="FR51" s="18">
        <v>0</v>
      </c>
      <c r="FS51" s="18">
        <v>0</v>
      </c>
      <c r="FT51" s="19">
        <v>0</v>
      </c>
      <c r="FU51" s="19">
        <v>0</v>
      </c>
      <c r="FV51" s="18">
        <v>0</v>
      </c>
      <c r="FW51" s="18">
        <v>0</v>
      </c>
      <c r="FX51" s="18">
        <v>0</v>
      </c>
      <c r="FY51" s="18">
        <v>0</v>
      </c>
      <c r="FZ51" s="19">
        <v>0</v>
      </c>
      <c r="GA51" s="19">
        <v>0</v>
      </c>
      <c r="GB51" s="18">
        <v>0</v>
      </c>
      <c r="GC51" s="18">
        <v>0</v>
      </c>
      <c r="GD51" s="18">
        <v>0</v>
      </c>
      <c r="GE51" s="18">
        <v>0</v>
      </c>
      <c r="GF51" s="18">
        <v>24897.74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18">
        <v>0</v>
      </c>
      <c r="GT51" s="18">
        <v>0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9">
        <v>0</v>
      </c>
      <c r="HA51" s="19">
        <v>0</v>
      </c>
      <c r="HB51" s="18">
        <v>0</v>
      </c>
      <c r="HC51" s="18">
        <v>0</v>
      </c>
      <c r="HD51" s="18">
        <v>0</v>
      </c>
      <c r="HE51" s="18">
        <v>0</v>
      </c>
      <c r="HF51" s="19">
        <v>0</v>
      </c>
      <c r="HG51" s="19">
        <v>0</v>
      </c>
      <c r="HH51" s="18">
        <v>0</v>
      </c>
      <c r="HI51" s="18">
        <v>0</v>
      </c>
      <c r="HJ51" s="18">
        <v>0</v>
      </c>
      <c r="HK51" s="18">
        <v>0</v>
      </c>
      <c r="HL51" s="19">
        <v>0</v>
      </c>
      <c r="HM51" s="19">
        <v>0</v>
      </c>
      <c r="HN51" s="18">
        <v>0</v>
      </c>
      <c r="HO51" s="18">
        <v>0</v>
      </c>
      <c r="HP51" s="18">
        <v>0</v>
      </c>
      <c r="HQ51" s="18">
        <v>0</v>
      </c>
      <c r="HR51" s="18">
        <v>0</v>
      </c>
      <c r="HS51" s="18">
        <v>0</v>
      </c>
      <c r="HT51" s="18">
        <v>129300489.29999997</v>
      </c>
      <c r="HU51" s="18">
        <v>0</v>
      </c>
    </row>
    <row r="52" spans="1:229" s="35" customFormat="1" ht="12.75" customHeight="1">
      <c r="A52" s="57" t="s">
        <v>236</v>
      </c>
      <c r="B52" s="17">
        <v>1058</v>
      </c>
      <c r="C52" s="58" t="s">
        <v>146</v>
      </c>
      <c r="D52" s="19">
        <v>431390.77999999997</v>
      </c>
      <c r="E52" s="19">
        <v>0</v>
      </c>
      <c r="F52" s="18">
        <v>448983.03999999998</v>
      </c>
      <c r="G52" s="18">
        <v>0</v>
      </c>
      <c r="H52" s="18">
        <v>7204.24</v>
      </c>
      <c r="I52" s="18">
        <v>0</v>
      </c>
      <c r="J52" s="18">
        <v>-24796.5</v>
      </c>
      <c r="K52" s="18">
        <v>0</v>
      </c>
      <c r="L52" s="18">
        <v>0</v>
      </c>
      <c r="M52" s="18">
        <v>0</v>
      </c>
      <c r="N52" s="18">
        <v>4196769.6100000003</v>
      </c>
      <c r="O52" s="18">
        <v>0</v>
      </c>
      <c r="P52" s="18">
        <v>0</v>
      </c>
      <c r="Q52" s="18">
        <v>0</v>
      </c>
      <c r="R52" s="18">
        <v>10304106.060000001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704092.81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10858731.640000001</v>
      </c>
      <c r="AQ52" s="18">
        <v>0</v>
      </c>
      <c r="AR52" s="18">
        <v>0</v>
      </c>
      <c r="AS52" s="18">
        <v>0</v>
      </c>
      <c r="AT52" s="18">
        <v>821878.97</v>
      </c>
      <c r="AU52" s="18">
        <v>0</v>
      </c>
      <c r="AV52" s="18">
        <v>29256178.710000001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12738347.58</v>
      </c>
      <c r="BC52" s="18">
        <v>0</v>
      </c>
      <c r="BD52" s="18">
        <v>364653.95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665465.74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312507.3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1534318.08</v>
      </c>
      <c r="CK52" s="18">
        <v>0</v>
      </c>
      <c r="CL52" s="18">
        <v>48236.72</v>
      </c>
      <c r="CM52" s="18">
        <v>0</v>
      </c>
      <c r="CN52" s="18">
        <v>59222</v>
      </c>
      <c r="CO52" s="18">
        <v>0</v>
      </c>
      <c r="CP52" s="18">
        <v>0</v>
      </c>
      <c r="CQ52" s="18">
        <v>0</v>
      </c>
      <c r="CR52" s="18">
        <v>21771.82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30117567.050000001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570894.06000000006</v>
      </c>
      <c r="DW52" s="18">
        <v>0</v>
      </c>
      <c r="DX52" s="18">
        <v>55216328.090000004</v>
      </c>
      <c r="DY52" s="18">
        <v>0</v>
      </c>
      <c r="DZ52" s="18">
        <v>0</v>
      </c>
      <c r="EA52" s="18">
        <v>0</v>
      </c>
      <c r="EB52" s="18">
        <v>14760.87</v>
      </c>
      <c r="EC52" s="18">
        <v>0</v>
      </c>
      <c r="ED52" s="18">
        <v>0</v>
      </c>
      <c r="EE52" s="18">
        <v>0</v>
      </c>
      <c r="EF52" s="18">
        <v>5568.44</v>
      </c>
      <c r="EG52" s="18">
        <v>0</v>
      </c>
      <c r="EH52" s="18">
        <v>76836533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53479.53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9">
        <v>59961042.840000004</v>
      </c>
      <c r="FO52" s="19">
        <v>0</v>
      </c>
      <c r="FP52" s="18">
        <v>0</v>
      </c>
      <c r="FQ52" s="18">
        <v>0</v>
      </c>
      <c r="FR52" s="18">
        <v>0</v>
      </c>
      <c r="FS52" s="18">
        <v>0</v>
      </c>
      <c r="FT52" s="19">
        <v>59961042.840000004</v>
      </c>
      <c r="FU52" s="19">
        <v>0</v>
      </c>
      <c r="FV52" s="18">
        <v>59961042.840000004</v>
      </c>
      <c r="FW52" s="18">
        <v>0</v>
      </c>
      <c r="FX52" s="18">
        <v>0</v>
      </c>
      <c r="FY52" s="18">
        <v>0</v>
      </c>
      <c r="FZ52" s="19">
        <v>0</v>
      </c>
      <c r="GA52" s="19">
        <v>0</v>
      </c>
      <c r="GB52" s="18">
        <v>0</v>
      </c>
      <c r="GC52" s="18">
        <v>0</v>
      </c>
      <c r="GD52" s="18">
        <v>0</v>
      </c>
      <c r="GE52" s="18">
        <v>0</v>
      </c>
      <c r="GF52" s="18">
        <v>3068.81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18">
        <v>0</v>
      </c>
      <c r="GP52" s="18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9">
        <v>0</v>
      </c>
      <c r="HA52" s="19">
        <v>0</v>
      </c>
      <c r="HB52" s="18">
        <v>0</v>
      </c>
      <c r="HC52" s="18">
        <v>0</v>
      </c>
      <c r="HD52" s="18">
        <v>0</v>
      </c>
      <c r="HE52" s="18">
        <v>0</v>
      </c>
      <c r="HF52" s="19">
        <v>0</v>
      </c>
      <c r="HG52" s="19">
        <v>0</v>
      </c>
      <c r="HH52" s="18">
        <v>0</v>
      </c>
      <c r="HI52" s="18">
        <v>0</v>
      </c>
      <c r="HJ52" s="18">
        <v>0</v>
      </c>
      <c r="HK52" s="18">
        <v>0</v>
      </c>
      <c r="HL52" s="19">
        <v>0</v>
      </c>
      <c r="HM52" s="19">
        <v>0</v>
      </c>
      <c r="HN52" s="18">
        <v>0</v>
      </c>
      <c r="HO52" s="18">
        <v>0</v>
      </c>
      <c r="HP52" s="18">
        <v>0</v>
      </c>
      <c r="HQ52" s="18">
        <v>0</v>
      </c>
      <c r="HR52" s="18">
        <v>0</v>
      </c>
      <c r="HS52" s="18">
        <v>0</v>
      </c>
      <c r="HT52" s="18">
        <v>295096914.46000004</v>
      </c>
      <c r="HU52" s="18">
        <v>0</v>
      </c>
    </row>
    <row r="53" spans="1:229" s="35" customFormat="1" ht="12.75" customHeight="1">
      <c r="A53" s="57" t="s">
        <v>238</v>
      </c>
      <c r="B53" s="17">
        <v>1059</v>
      </c>
      <c r="C53" s="58" t="s">
        <v>146</v>
      </c>
      <c r="D53" s="19">
        <v>0</v>
      </c>
      <c r="E53" s="19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34658.14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8367220.7800000003</v>
      </c>
      <c r="DE53" s="18">
        <v>0</v>
      </c>
      <c r="DF53" s="18">
        <v>2050891.76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18374724.369999997</v>
      </c>
      <c r="DW53" s="18">
        <v>0</v>
      </c>
      <c r="DX53" s="18">
        <v>10630.230000000001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86703284.479999989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24947929.509999998</v>
      </c>
      <c r="FM53" s="18">
        <v>0</v>
      </c>
      <c r="FN53" s="19">
        <v>0</v>
      </c>
      <c r="FO53" s="19">
        <v>0</v>
      </c>
      <c r="FP53" s="18">
        <v>0</v>
      </c>
      <c r="FQ53" s="18">
        <v>0</v>
      </c>
      <c r="FR53" s="18">
        <v>0</v>
      </c>
      <c r="FS53" s="18">
        <v>0</v>
      </c>
      <c r="FT53" s="19">
        <v>0</v>
      </c>
      <c r="FU53" s="19">
        <v>0</v>
      </c>
      <c r="FV53" s="18">
        <v>0</v>
      </c>
      <c r="FW53" s="18">
        <v>0</v>
      </c>
      <c r="FX53" s="18">
        <v>0</v>
      </c>
      <c r="FY53" s="18">
        <v>0</v>
      </c>
      <c r="FZ53" s="19">
        <v>0</v>
      </c>
      <c r="GA53" s="19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18">
        <v>0</v>
      </c>
      <c r="GP53" s="18">
        <v>0</v>
      </c>
      <c r="GQ53" s="18">
        <v>0</v>
      </c>
      <c r="GR53" s="18">
        <v>0</v>
      </c>
      <c r="GS53" s="18">
        <v>0</v>
      </c>
      <c r="GT53" s="18">
        <v>0</v>
      </c>
      <c r="GU53" s="18">
        <v>0</v>
      </c>
      <c r="GV53" s="18">
        <v>0</v>
      </c>
      <c r="GW53" s="18">
        <v>0</v>
      </c>
      <c r="GX53" s="18">
        <v>0</v>
      </c>
      <c r="GY53" s="18">
        <v>0</v>
      </c>
      <c r="GZ53" s="19">
        <v>0</v>
      </c>
      <c r="HA53" s="19">
        <v>0</v>
      </c>
      <c r="HB53" s="18">
        <v>0</v>
      </c>
      <c r="HC53" s="18">
        <v>0</v>
      </c>
      <c r="HD53" s="18">
        <v>0</v>
      </c>
      <c r="HE53" s="18">
        <v>0</v>
      </c>
      <c r="HF53" s="19">
        <v>0</v>
      </c>
      <c r="HG53" s="19">
        <v>0</v>
      </c>
      <c r="HH53" s="18">
        <v>0</v>
      </c>
      <c r="HI53" s="18">
        <v>0</v>
      </c>
      <c r="HJ53" s="18">
        <v>0</v>
      </c>
      <c r="HK53" s="18">
        <v>0</v>
      </c>
      <c r="HL53" s="19">
        <v>0</v>
      </c>
      <c r="HM53" s="19">
        <v>0</v>
      </c>
      <c r="HN53" s="18">
        <v>0</v>
      </c>
      <c r="HO53" s="18">
        <v>0</v>
      </c>
      <c r="HP53" s="18">
        <v>0</v>
      </c>
      <c r="HQ53" s="18">
        <v>0</v>
      </c>
      <c r="HR53" s="18">
        <v>0</v>
      </c>
      <c r="HS53" s="18">
        <v>0</v>
      </c>
      <c r="HT53" s="18">
        <v>140489339.26999998</v>
      </c>
      <c r="HU53" s="18">
        <v>0</v>
      </c>
    </row>
    <row r="54" spans="1:229" s="35" customFormat="1" ht="12.75" customHeight="1">
      <c r="A54" s="57" t="s">
        <v>240</v>
      </c>
      <c r="B54" s="17">
        <v>1060</v>
      </c>
      <c r="C54" s="58" t="s">
        <v>146</v>
      </c>
      <c r="D54" s="19">
        <v>0</v>
      </c>
      <c r="E54" s="19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-31244.57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9">
        <v>0</v>
      </c>
      <c r="FO54" s="19">
        <v>0</v>
      </c>
      <c r="FP54" s="18">
        <v>0</v>
      </c>
      <c r="FQ54" s="18">
        <v>0</v>
      </c>
      <c r="FR54" s="18">
        <v>0</v>
      </c>
      <c r="FS54" s="18">
        <v>0</v>
      </c>
      <c r="FT54" s="19">
        <v>0</v>
      </c>
      <c r="FU54" s="19">
        <v>0</v>
      </c>
      <c r="FV54" s="18">
        <v>0</v>
      </c>
      <c r="FW54" s="18">
        <v>0</v>
      </c>
      <c r="FX54" s="18">
        <v>0</v>
      </c>
      <c r="FY54" s="18">
        <v>0</v>
      </c>
      <c r="FZ54" s="19">
        <v>0</v>
      </c>
      <c r="GA54" s="19">
        <v>0</v>
      </c>
      <c r="GB54" s="18">
        <v>0</v>
      </c>
      <c r="GC54" s="18">
        <v>0</v>
      </c>
      <c r="GD54" s="18">
        <v>0</v>
      </c>
      <c r="GE54" s="18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0</v>
      </c>
      <c r="GZ54" s="19">
        <v>0</v>
      </c>
      <c r="HA54" s="19">
        <v>0</v>
      </c>
      <c r="HB54" s="18">
        <v>0</v>
      </c>
      <c r="HC54" s="18">
        <v>0</v>
      </c>
      <c r="HD54" s="18">
        <v>0</v>
      </c>
      <c r="HE54" s="18">
        <v>0</v>
      </c>
      <c r="HF54" s="19">
        <v>0</v>
      </c>
      <c r="HG54" s="19">
        <v>0</v>
      </c>
      <c r="HH54" s="18">
        <v>0</v>
      </c>
      <c r="HI54" s="18">
        <v>0</v>
      </c>
      <c r="HJ54" s="18">
        <v>0</v>
      </c>
      <c r="HK54" s="18">
        <v>0</v>
      </c>
      <c r="HL54" s="19">
        <v>0</v>
      </c>
      <c r="HM54" s="19">
        <v>0</v>
      </c>
      <c r="HN54" s="18">
        <v>0</v>
      </c>
      <c r="HO54" s="18">
        <v>0</v>
      </c>
      <c r="HP54" s="18">
        <v>0</v>
      </c>
      <c r="HQ54" s="18">
        <v>0</v>
      </c>
      <c r="HR54" s="18">
        <v>0</v>
      </c>
      <c r="HS54" s="18">
        <v>0</v>
      </c>
      <c r="HT54" s="18">
        <v>-31244.57</v>
      </c>
      <c r="HU54" s="18">
        <v>0</v>
      </c>
    </row>
    <row r="55" spans="1:229" s="35" customFormat="1" ht="12.75" customHeight="1">
      <c r="A55" s="57" t="s">
        <v>242</v>
      </c>
      <c r="B55" s="17">
        <v>1061</v>
      </c>
      <c r="C55" s="58" t="s">
        <v>146</v>
      </c>
      <c r="D55" s="19">
        <v>0</v>
      </c>
      <c r="E55" s="19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9">
        <v>2992268</v>
      </c>
      <c r="FO55" s="19">
        <v>0</v>
      </c>
      <c r="FP55" s="18">
        <v>0</v>
      </c>
      <c r="FQ55" s="18">
        <v>0</v>
      </c>
      <c r="FR55" s="18">
        <v>0</v>
      </c>
      <c r="FS55" s="18">
        <v>0</v>
      </c>
      <c r="FT55" s="19">
        <v>0</v>
      </c>
      <c r="FU55" s="19">
        <v>0</v>
      </c>
      <c r="FV55" s="18">
        <v>0</v>
      </c>
      <c r="FW55" s="18">
        <v>0</v>
      </c>
      <c r="FX55" s="18">
        <v>0</v>
      </c>
      <c r="FY55" s="18">
        <v>0</v>
      </c>
      <c r="FZ55" s="19">
        <v>2992268</v>
      </c>
      <c r="GA55" s="19">
        <v>0</v>
      </c>
      <c r="GB55" s="18">
        <v>0</v>
      </c>
      <c r="GC55" s="18">
        <v>0</v>
      </c>
      <c r="GD55" s="18">
        <v>2992268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9">
        <v>0</v>
      </c>
      <c r="HA55" s="19">
        <v>0</v>
      </c>
      <c r="HB55" s="18">
        <v>0</v>
      </c>
      <c r="HC55" s="18">
        <v>0</v>
      </c>
      <c r="HD55" s="18">
        <v>0</v>
      </c>
      <c r="HE55" s="18">
        <v>0</v>
      </c>
      <c r="HF55" s="19">
        <v>0</v>
      </c>
      <c r="HG55" s="19">
        <v>0</v>
      </c>
      <c r="HH55" s="18">
        <v>0</v>
      </c>
      <c r="HI55" s="18">
        <v>0</v>
      </c>
      <c r="HJ55" s="18">
        <v>0</v>
      </c>
      <c r="HK55" s="18">
        <v>0</v>
      </c>
      <c r="HL55" s="19">
        <v>0</v>
      </c>
      <c r="HM55" s="19">
        <v>0</v>
      </c>
      <c r="HN55" s="18">
        <v>0</v>
      </c>
      <c r="HO55" s="18">
        <v>0</v>
      </c>
      <c r="HP55" s="18">
        <v>0</v>
      </c>
      <c r="HQ55" s="18">
        <v>0</v>
      </c>
      <c r="HR55" s="18">
        <v>0</v>
      </c>
      <c r="HS55" s="18">
        <v>0</v>
      </c>
      <c r="HT55" s="18">
        <v>2992268</v>
      </c>
      <c r="HU55" s="18">
        <v>0</v>
      </c>
    </row>
    <row r="56" spans="1:229" s="35" customFormat="1" ht="12.75" customHeight="1">
      <c r="A56" s="57" t="s">
        <v>244</v>
      </c>
      <c r="B56" s="17">
        <v>2001</v>
      </c>
      <c r="C56" s="58" t="s">
        <v>146</v>
      </c>
      <c r="D56" s="19">
        <v>0</v>
      </c>
      <c r="E56" s="19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9">
        <v>10340026782.682364</v>
      </c>
      <c r="FO56" s="19">
        <v>0</v>
      </c>
      <c r="FP56" s="18">
        <v>10143683.831999989</v>
      </c>
      <c r="FQ56" s="18">
        <v>0</v>
      </c>
      <c r="FR56" s="18">
        <v>55847.75</v>
      </c>
      <c r="FS56" s="18">
        <v>0</v>
      </c>
      <c r="FT56" s="19">
        <v>2876808017.5099816</v>
      </c>
      <c r="FU56" s="19">
        <v>0</v>
      </c>
      <c r="FV56" s="18">
        <v>7589548.0409999974</v>
      </c>
      <c r="FW56" s="18">
        <v>0</v>
      </c>
      <c r="FX56" s="18">
        <v>2869218469.4689817</v>
      </c>
      <c r="FY56" s="18">
        <v>0</v>
      </c>
      <c r="FZ56" s="19">
        <v>7453019233.5903826</v>
      </c>
      <c r="GA56" s="19">
        <v>0</v>
      </c>
      <c r="GB56" s="18">
        <v>205733188.52700016</v>
      </c>
      <c r="GC56" s="18">
        <v>0</v>
      </c>
      <c r="GD56" s="18">
        <v>7247286045.0633821</v>
      </c>
      <c r="GE56" s="18">
        <v>0</v>
      </c>
      <c r="GF56" s="18">
        <v>331204.69999999995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18">
        <v>0</v>
      </c>
      <c r="GP56" s="18">
        <v>0</v>
      </c>
      <c r="GQ56" s="18">
        <v>0</v>
      </c>
      <c r="GR56" s="18">
        <v>0</v>
      </c>
      <c r="GS56" s="18">
        <v>0</v>
      </c>
      <c r="GT56" s="18">
        <v>0</v>
      </c>
      <c r="GU56" s="18">
        <v>0</v>
      </c>
      <c r="GV56" s="18">
        <v>0</v>
      </c>
      <c r="GW56" s="18">
        <v>0</v>
      </c>
      <c r="GX56" s="18">
        <v>0</v>
      </c>
      <c r="GY56" s="18">
        <v>0</v>
      </c>
      <c r="GZ56" s="19">
        <v>0</v>
      </c>
      <c r="HA56" s="19">
        <v>0</v>
      </c>
      <c r="HB56" s="18">
        <v>0</v>
      </c>
      <c r="HC56" s="18">
        <v>0</v>
      </c>
      <c r="HD56" s="18">
        <v>0</v>
      </c>
      <c r="HE56" s="18">
        <v>0</v>
      </c>
      <c r="HF56" s="19">
        <v>0</v>
      </c>
      <c r="HG56" s="19">
        <v>0</v>
      </c>
      <c r="HH56" s="18">
        <v>0</v>
      </c>
      <c r="HI56" s="18">
        <v>0</v>
      </c>
      <c r="HJ56" s="18">
        <v>0</v>
      </c>
      <c r="HK56" s="18">
        <v>0</v>
      </c>
      <c r="HL56" s="19">
        <v>0</v>
      </c>
      <c r="HM56" s="19">
        <v>0</v>
      </c>
      <c r="HN56" s="18">
        <v>0</v>
      </c>
      <c r="HO56" s="18">
        <v>0</v>
      </c>
      <c r="HP56" s="18">
        <v>0</v>
      </c>
      <c r="HQ56" s="18">
        <v>0</v>
      </c>
      <c r="HR56" s="18">
        <v>0</v>
      </c>
      <c r="HS56" s="18">
        <v>0</v>
      </c>
      <c r="HT56" s="18">
        <v>10340357987.382362</v>
      </c>
      <c r="HU56" s="18">
        <v>0</v>
      </c>
    </row>
    <row r="57" spans="1:229" s="35" customFormat="1" ht="12.75" customHeight="1">
      <c r="A57" s="57" t="s">
        <v>246</v>
      </c>
      <c r="B57" s="17">
        <v>2002</v>
      </c>
      <c r="C57" s="58" t="s">
        <v>247</v>
      </c>
      <c r="D57" s="19">
        <v>0</v>
      </c>
      <c r="E57" s="19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18">
        <v>0</v>
      </c>
      <c r="EH57" s="18">
        <v>0</v>
      </c>
      <c r="EI57" s="18">
        <v>0</v>
      </c>
      <c r="EJ57" s="18">
        <v>0</v>
      </c>
      <c r="EK57" s="18">
        <v>0</v>
      </c>
      <c r="EL57" s="18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18">
        <v>0</v>
      </c>
      <c r="EW57" s="18">
        <v>0</v>
      </c>
      <c r="EX57" s="18">
        <v>0</v>
      </c>
      <c r="EY57" s="18">
        <v>0</v>
      </c>
      <c r="EZ57" s="18">
        <v>0</v>
      </c>
      <c r="FA57" s="18">
        <v>0</v>
      </c>
      <c r="FB57" s="18">
        <v>0</v>
      </c>
      <c r="FC57" s="18">
        <v>0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18">
        <v>0</v>
      </c>
      <c r="FL57" s="18">
        <v>363.48571428571427</v>
      </c>
      <c r="FM57" s="18">
        <v>0</v>
      </c>
      <c r="FN57" s="19">
        <v>0</v>
      </c>
      <c r="FO57" s="19">
        <v>0</v>
      </c>
      <c r="FP57" s="18">
        <v>0</v>
      </c>
      <c r="FQ57" s="18">
        <v>0</v>
      </c>
      <c r="FR57" s="18">
        <v>0</v>
      </c>
      <c r="FS57" s="18">
        <v>0</v>
      </c>
      <c r="FT57" s="19">
        <v>0</v>
      </c>
      <c r="FU57" s="19">
        <v>0</v>
      </c>
      <c r="FV57" s="18">
        <v>0</v>
      </c>
      <c r="FW57" s="18">
        <v>0</v>
      </c>
      <c r="FX57" s="18">
        <v>0</v>
      </c>
      <c r="FY57" s="18">
        <v>0</v>
      </c>
      <c r="FZ57" s="19">
        <v>0</v>
      </c>
      <c r="GA57" s="19">
        <v>0</v>
      </c>
      <c r="GB57" s="18">
        <v>0</v>
      </c>
      <c r="GC57" s="18">
        <v>0</v>
      </c>
      <c r="GD57" s="18">
        <v>0</v>
      </c>
      <c r="GE57" s="18">
        <v>0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21271221.5</v>
      </c>
      <c r="GO57" s="18">
        <v>0</v>
      </c>
      <c r="GP57" s="18">
        <v>0</v>
      </c>
      <c r="GQ57" s="18">
        <v>0</v>
      </c>
      <c r="GR57" s="18">
        <v>0</v>
      </c>
      <c r="GS57" s="18">
        <v>0</v>
      </c>
      <c r="GT57" s="18">
        <v>0</v>
      </c>
      <c r="GU57" s="18">
        <v>0</v>
      </c>
      <c r="GV57" s="18">
        <v>0</v>
      </c>
      <c r="GW57" s="18">
        <v>0</v>
      </c>
      <c r="GX57" s="18">
        <v>0</v>
      </c>
      <c r="GY57" s="18">
        <v>0</v>
      </c>
      <c r="GZ57" s="19">
        <v>0</v>
      </c>
      <c r="HA57" s="19">
        <v>0</v>
      </c>
      <c r="HB57" s="18">
        <v>0</v>
      </c>
      <c r="HC57" s="18">
        <v>0</v>
      </c>
      <c r="HD57" s="18">
        <v>0</v>
      </c>
      <c r="HE57" s="18">
        <v>0</v>
      </c>
      <c r="HF57" s="19">
        <v>0</v>
      </c>
      <c r="HG57" s="19">
        <v>0</v>
      </c>
      <c r="HH57" s="18">
        <v>0</v>
      </c>
      <c r="HI57" s="18">
        <v>0</v>
      </c>
      <c r="HJ57" s="18">
        <v>0</v>
      </c>
      <c r="HK57" s="18">
        <v>0</v>
      </c>
      <c r="HL57" s="19">
        <v>0</v>
      </c>
      <c r="HM57" s="19">
        <v>0</v>
      </c>
      <c r="HN57" s="18">
        <v>0</v>
      </c>
      <c r="HO57" s="18">
        <v>0</v>
      </c>
      <c r="HP57" s="18">
        <v>0</v>
      </c>
      <c r="HQ57" s="18">
        <v>0</v>
      </c>
      <c r="HR57" s="18">
        <v>0</v>
      </c>
      <c r="HS57" s="18">
        <v>0</v>
      </c>
      <c r="HT57" s="18">
        <v>21271584.985714287</v>
      </c>
      <c r="HU57" s="18">
        <v>0</v>
      </c>
    </row>
    <row r="58" spans="1:229" s="35" customFormat="1" ht="12.75" customHeight="1">
      <c r="A58" s="57" t="s">
        <v>249</v>
      </c>
      <c r="B58" s="17">
        <v>2005</v>
      </c>
      <c r="C58" s="58" t="s">
        <v>247</v>
      </c>
      <c r="D58" s="19">
        <v>0</v>
      </c>
      <c r="E58" s="19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154598.32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18">
        <v>0</v>
      </c>
      <c r="EH58" s="18">
        <v>0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18">
        <v>0</v>
      </c>
      <c r="EW58" s="18">
        <v>0</v>
      </c>
      <c r="EX58" s="18">
        <v>0</v>
      </c>
      <c r="EY58" s="18">
        <v>0</v>
      </c>
      <c r="EZ58" s="18">
        <v>0</v>
      </c>
      <c r="FA58" s="18">
        <v>0</v>
      </c>
      <c r="FB58" s="18">
        <v>0</v>
      </c>
      <c r="FC58" s="18">
        <v>0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18">
        <v>0</v>
      </c>
      <c r="FL58" s="18">
        <v>0</v>
      </c>
      <c r="FM58" s="18">
        <v>0</v>
      </c>
      <c r="FN58" s="19">
        <v>208784983.43000001</v>
      </c>
      <c r="FO58" s="19">
        <v>0</v>
      </c>
      <c r="FP58" s="18">
        <v>28000</v>
      </c>
      <c r="FQ58" s="18">
        <v>0</v>
      </c>
      <c r="FR58" s="18">
        <v>31722886.630000003</v>
      </c>
      <c r="FS58" s="18">
        <v>0</v>
      </c>
      <c r="FT58" s="19">
        <v>7575273.0499999989</v>
      </c>
      <c r="FU58" s="19">
        <v>0</v>
      </c>
      <c r="FV58" s="18">
        <v>140842.34</v>
      </c>
      <c r="FW58" s="18">
        <v>0</v>
      </c>
      <c r="FX58" s="18">
        <v>7434430.709999999</v>
      </c>
      <c r="FY58" s="18">
        <v>0</v>
      </c>
      <c r="FZ58" s="19">
        <v>169458823.75</v>
      </c>
      <c r="GA58" s="19">
        <v>0</v>
      </c>
      <c r="GB58" s="18">
        <v>13907303.43</v>
      </c>
      <c r="GC58" s="18">
        <v>0</v>
      </c>
      <c r="GD58" s="18">
        <v>155551520.31999999</v>
      </c>
      <c r="GE58" s="18">
        <v>0</v>
      </c>
      <c r="GF58" s="18">
        <v>18079394.757849999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38781.08</v>
      </c>
      <c r="GO58" s="18">
        <v>0</v>
      </c>
      <c r="GP58" s="18">
        <v>0</v>
      </c>
      <c r="GQ58" s="18">
        <v>0</v>
      </c>
      <c r="GR58" s="18">
        <v>0</v>
      </c>
      <c r="GS58" s="18">
        <v>0</v>
      </c>
      <c r="GT58" s="18">
        <v>0</v>
      </c>
      <c r="GU58" s="18">
        <v>0</v>
      </c>
      <c r="GV58" s="18">
        <v>0</v>
      </c>
      <c r="GW58" s="18">
        <v>0</v>
      </c>
      <c r="GX58" s="18">
        <v>0</v>
      </c>
      <c r="GY58" s="18">
        <v>0</v>
      </c>
      <c r="GZ58" s="19">
        <v>0</v>
      </c>
      <c r="HA58" s="19">
        <v>0</v>
      </c>
      <c r="HB58" s="18">
        <v>0</v>
      </c>
      <c r="HC58" s="18">
        <v>0</v>
      </c>
      <c r="HD58" s="18">
        <v>0</v>
      </c>
      <c r="HE58" s="18">
        <v>0</v>
      </c>
      <c r="HF58" s="19">
        <v>0</v>
      </c>
      <c r="HG58" s="19">
        <v>0</v>
      </c>
      <c r="HH58" s="18">
        <v>0</v>
      </c>
      <c r="HI58" s="18">
        <v>0</v>
      </c>
      <c r="HJ58" s="18">
        <v>0</v>
      </c>
      <c r="HK58" s="18">
        <v>0</v>
      </c>
      <c r="HL58" s="19">
        <v>0</v>
      </c>
      <c r="HM58" s="19">
        <v>0</v>
      </c>
      <c r="HN58" s="18">
        <v>0</v>
      </c>
      <c r="HO58" s="18">
        <v>0</v>
      </c>
      <c r="HP58" s="18">
        <v>0</v>
      </c>
      <c r="HQ58" s="18">
        <v>0</v>
      </c>
      <c r="HR58" s="18">
        <v>0</v>
      </c>
      <c r="HS58" s="18">
        <v>0</v>
      </c>
      <c r="HT58" s="18">
        <v>227057757.58785009</v>
      </c>
      <c r="HU58" s="18">
        <v>0</v>
      </c>
    </row>
    <row r="59" spans="1:229" s="35" customFormat="1" ht="12.75" customHeight="1">
      <c r="A59" s="57" t="s">
        <v>251</v>
      </c>
      <c r="B59" s="17">
        <v>2006</v>
      </c>
      <c r="C59" s="58" t="s">
        <v>252</v>
      </c>
      <c r="D59" s="19">
        <v>0</v>
      </c>
      <c r="E59" s="19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133767.09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v>0</v>
      </c>
      <c r="FC59" s="18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9">
        <v>0</v>
      </c>
      <c r="FO59" s="19">
        <v>0</v>
      </c>
      <c r="FP59" s="18">
        <v>0</v>
      </c>
      <c r="FQ59" s="18">
        <v>0</v>
      </c>
      <c r="FR59" s="18">
        <v>0</v>
      </c>
      <c r="FS59" s="18">
        <v>0</v>
      </c>
      <c r="FT59" s="19">
        <v>0</v>
      </c>
      <c r="FU59" s="19">
        <v>0</v>
      </c>
      <c r="FV59" s="18">
        <v>0</v>
      </c>
      <c r="FW59" s="18">
        <v>0</v>
      </c>
      <c r="FX59" s="18">
        <v>0</v>
      </c>
      <c r="FY59" s="18">
        <v>0</v>
      </c>
      <c r="FZ59" s="19">
        <v>0</v>
      </c>
      <c r="GA59" s="19">
        <v>0</v>
      </c>
      <c r="GB59" s="18">
        <v>0</v>
      </c>
      <c r="GC59" s="18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49391063.060000002</v>
      </c>
      <c r="GO59" s="18">
        <v>0</v>
      </c>
      <c r="GP59" s="18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9">
        <v>0</v>
      </c>
      <c r="HA59" s="19">
        <v>0</v>
      </c>
      <c r="HB59" s="18">
        <v>0</v>
      </c>
      <c r="HC59" s="18">
        <v>0</v>
      </c>
      <c r="HD59" s="18">
        <v>0</v>
      </c>
      <c r="HE59" s="18">
        <v>0</v>
      </c>
      <c r="HF59" s="19">
        <v>0</v>
      </c>
      <c r="HG59" s="19">
        <v>0</v>
      </c>
      <c r="HH59" s="18">
        <v>0</v>
      </c>
      <c r="HI59" s="18">
        <v>0</v>
      </c>
      <c r="HJ59" s="18">
        <v>0</v>
      </c>
      <c r="HK59" s="18">
        <v>0</v>
      </c>
      <c r="HL59" s="19">
        <v>0</v>
      </c>
      <c r="HM59" s="19">
        <v>0</v>
      </c>
      <c r="HN59" s="18">
        <v>0</v>
      </c>
      <c r="HO59" s="18">
        <v>0</v>
      </c>
      <c r="HP59" s="18">
        <v>0</v>
      </c>
      <c r="HQ59" s="18">
        <v>0</v>
      </c>
      <c r="HR59" s="18">
        <v>0</v>
      </c>
      <c r="HS59" s="18">
        <v>0</v>
      </c>
      <c r="HT59" s="18">
        <v>49524830.150000006</v>
      </c>
      <c r="HU59" s="18">
        <v>0</v>
      </c>
    </row>
    <row r="60" spans="1:229" s="35" customFormat="1" ht="12.75" customHeight="1">
      <c r="A60" s="57" t="s">
        <v>254</v>
      </c>
      <c r="B60" s="17">
        <v>2007</v>
      </c>
      <c r="C60" s="58" t="s">
        <v>247</v>
      </c>
      <c r="D60" s="19">
        <v>0</v>
      </c>
      <c r="E60" s="19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188849.22000000003</v>
      </c>
      <c r="DE60" s="18">
        <v>0</v>
      </c>
      <c r="DF60" s="18">
        <v>34907.42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18">
        <v>0</v>
      </c>
      <c r="EH60" s="18">
        <v>0</v>
      </c>
      <c r="EI60" s="18">
        <v>0</v>
      </c>
      <c r="EJ60" s="18">
        <v>0</v>
      </c>
      <c r="EK60" s="18">
        <v>0</v>
      </c>
      <c r="EL60" s="18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18">
        <v>0</v>
      </c>
      <c r="EW60" s="18">
        <v>0</v>
      </c>
      <c r="EX60" s="18">
        <v>0</v>
      </c>
      <c r="EY60" s="18">
        <v>0</v>
      </c>
      <c r="EZ60" s="18">
        <v>0</v>
      </c>
      <c r="FA60" s="18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18">
        <v>0</v>
      </c>
      <c r="FL60" s="18">
        <v>0</v>
      </c>
      <c r="FM60" s="18">
        <v>0</v>
      </c>
      <c r="FN60" s="19">
        <v>0</v>
      </c>
      <c r="FO60" s="19">
        <v>0</v>
      </c>
      <c r="FP60" s="18">
        <v>0</v>
      </c>
      <c r="FQ60" s="18">
        <v>0</v>
      </c>
      <c r="FR60" s="18">
        <v>0</v>
      </c>
      <c r="FS60" s="18">
        <v>0</v>
      </c>
      <c r="FT60" s="19">
        <v>0</v>
      </c>
      <c r="FU60" s="19">
        <v>0</v>
      </c>
      <c r="FV60" s="18">
        <v>0</v>
      </c>
      <c r="FW60" s="18">
        <v>0</v>
      </c>
      <c r="FX60" s="18">
        <v>0</v>
      </c>
      <c r="FY60" s="18">
        <v>0</v>
      </c>
      <c r="FZ60" s="19">
        <v>0</v>
      </c>
      <c r="GA60" s="19">
        <v>0</v>
      </c>
      <c r="GB60" s="18">
        <v>0</v>
      </c>
      <c r="GC60" s="18">
        <v>0</v>
      </c>
      <c r="GD60" s="18">
        <v>0</v>
      </c>
      <c r="GE60" s="18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25161311.000000112</v>
      </c>
      <c r="GO60" s="18">
        <v>0</v>
      </c>
      <c r="GP60" s="18">
        <v>0</v>
      </c>
      <c r="GQ60" s="18">
        <v>0</v>
      </c>
      <c r="GR60" s="18">
        <v>0</v>
      </c>
      <c r="GS60" s="18">
        <v>0</v>
      </c>
      <c r="GT60" s="18">
        <v>0</v>
      </c>
      <c r="GU60" s="18">
        <v>0</v>
      </c>
      <c r="GV60" s="18">
        <v>0</v>
      </c>
      <c r="GW60" s="18">
        <v>0</v>
      </c>
      <c r="GX60" s="18">
        <v>0</v>
      </c>
      <c r="GY60" s="18">
        <v>0</v>
      </c>
      <c r="GZ60" s="19">
        <v>0</v>
      </c>
      <c r="HA60" s="19">
        <v>0</v>
      </c>
      <c r="HB60" s="18">
        <v>0</v>
      </c>
      <c r="HC60" s="18">
        <v>0</v>
      </c>
      <c r="HD60" s="18">
        <v>0</v>
      </c>
      <c r="HE60" s="18">
        <v>0</v>
      </c>
      <c r="HF60" s="19">
        <v>0</v>
      </c>
      <c r="HG60" s="19">
        <v>0</v>
      </c>
      <c r="HH60" s="18">
        <v>0</v>
      </c>
      <c r="HI60" s="18">
        <v>0</v>
      </c>
      <c r="HJ60" s="18">
        <v>0</v>
      </c>
      <c r="HK60" s="18">
        <v>0</v>
      </c>
      <c r="HL60" s="19">
        <v>0</v>
      </c>
      <c r="HM60" s="19">
        <v>0</v>
      </c>
      <c r="HN60" s="18">
        <v>0</v>
      </c>
      <c r="HO60" s="18">
        <v>0</v>
      </c>
      <c r="HP60" s="18">
        <v>0</v>
      </c>
      <c r="HQ60" s="18">
        <v>0</v>
      </c>
      <c r="HR60" s="18">
        <v>0</v>
      </c>
      <c r="HS60" s="18">
        <v>0</v>
      </c>
      <c r="HT60" s="18">
        <v>25385067.640000112</v>
      </c>
      <c r="HU60" s="18">
        <v>0</v>
      </c>
    </row>
    <row r="61" spans="1:229" s="35" customFormat="1" ht="12.75" customHeight="1">
      <c r="A61" s="57" t="s">
        <v>256</v>
      </c>
      <c r="B61" s="17">
        <v>2008</v>
      </c>
      <c r="C61" s="58" t="s">
        <v>247</v>
      </c>
      <c r="D61" s="19">
        <v>0</v>
      </c>
      <c r="E61" s="19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18">
        <v>0</v>
      </c>
      <c r="EH61" s="18">
        <v>0</v>
      </c>
      <c r="EI61" s="18">
        <v>0</v>
      </c>
      <c r="EJ61" s="18">
        <v>0</v>
      </c>
      <c r="EK61" s="18">
        <v>0</v>
      </c>
      <c r="EL61" s="18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18">
        <v>0</v>
      </c>
      <c r="EW61" s="18">
        <v>0</v>
      </c>
      <c r="EX61" s="18">
        <v>0</v>
      </c>
      <c r="EY61" s="18">
        <v>0</v>
      </c>
      <c r="EZ61" s="18">
        <v>0</v>
      </c>
      <c r="FA61" s="18">
        <v>0</v>
      </c>
      <c r="FB61" s="18">
        <v>0</v>
      </c>
      <c r="FC61" s="18">
        <v>0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18">
        <v>0</v>
      </c>
      <c r="FL61" s="18">
        <v>0</v>
      </c>
      <c r="FM61" s="18">
        <v>0</v>
      </c>
      <c r="FN61" s="19">
        <v>0</v>
      </c>
      <c r="FO61" s="19">
        <v>0</v>
      </c>
      <c r="FP61" s="18">
        <v>0</v>
      </c>
      <c r="FQ61" s="18">
        <v>0</v>
      </c>
      <c r="FR61" s="18">
        <v>0</v>
      </c>
      <c r="FS61" s="18">
        <v>0</v>
      </c>
      <c r="FT61" s="19">
        <v>0</v>
      </c>
      <c r="FU61" s="19">
        <v>0</v>
      </c>
      <c r="FV61" s="18">
        <v>0</v>
      </c>
      <c r="FW61" s="18">
        <v>0</v>
      </c>
      <c r="FX61" s="18">
        <v>0</v>
      </c>
      <c r="FY61" s="18">
        <v>0</v>
      </c>
      <c r="FZ61" s="19">
        <v>0</v>
      </c>
      <c r="GA61" s="19">
        <v>0</v>
      </c>
      <c r="GB61" s="18">
        <v>0</v>
      </c>
      <c r="GC61" s="18">
        <v>0</v>
      </c>
      <c r="GD61" s="18">
        <v>0</v>
      </c>
      <c r="GE61" s="18">
        <v>0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40483802</v>
      </c>
      <c r="GO61" s="18">
        <v>0</v>
      </c>
      <c r="GP61" s="18">
        <v>0</v>
      </c>
      <c r="GQ61" s="18">
        <v>0</v>
      </c>
      <c r="GR61" s="18">
        <v>0</v>
      </c>
      <c r="GS61" s="18">
        <v>0</v>
      </c>
      <c r="GT61" s="18">
        <v>0</v>
      </c>
      <c r="GU61" s="18">
        <v>0</v>
      </c>
      <c r="GV61" s="18">
        <v>0</v>
      </c>
      <c r="GW61" s="18">
        <v>0</v>
      </c>
      <c r="GX61" s="18">
        <v>0</v>
      </c>
      <c r="GY61" s="18">
        <v>0</v>
      </c>
      <c r="GZ61" s="19">
        <v>0</v>
      </c>
      <c r="HA61" s="19">
        <v>0</v>
      </c>
      <c r="HB61" s="18">
        <v>0</v>
      </c>
      <c r="HC61" s="18">
        <v>0</v>
      </c>
      <c r="HD61" s="18">
        <v>0</v>
      </c>
      <c r="HE61" s="18">
        <v>0</v>
      </c>
      <c r="HF61" s="19">
        <v>0</v>
      </c>
      <c r="HG61" s="19">
        <v>0</v>
      </c>
      <c r="HH61" s="18">
        <v>0</v>
      </c>
      <c r="HI61" s="18">
        <v>0</v>
      </c>
      <c r="HJ61" s="18">
        <v>0</v>
      </c>
      <c r="HK61" s="18">
        <v>0</v>
      </c>
      <c r="HL61" s="19">
        <v>0</v>
      </c>
      <c r="HM61" s="19">
        <v>0</v>
      </c>
      <c r="HN61" s="18">
        <v>0</v>
      </c>
      <c r="HO61" s="18">
        <v>0</v>
      </c>
      <c r="HP61" s="18">
        <v>0</v>
      </c>
      <c r="HQ61" s="18">
        <v>0</v>
      </c>
      <c r="HR61" s="18">
        <v>0</v>
      </c>
      <c r="HS61" s="18">
        <v>0</v>
      </c>
      <c r="HT61" s="18">
        <v>40483802</v>
      </c>
      <c r="HU61" s="18">
        <v>0</v>
      </c>
    </row>
    <row r="62" spans="1:229" s="35" customFormat="1" ht="12.75" customHeight="1">
      <c r="A62" s="57" t="s">
        <v>258</v>
      </c>
      <c r="B62" s="17">
        <v>3001</v>
      </c>
      <c r="C62" s="58" t="s">
        <v>252</v>
      </c>
      <c r="D62" s="19"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18">
        <v>0</v>
      </c>
      <c r="EH62" s="18">
        <v>0</v>
      </c>
      <c r="EI62" s="18">
        <v>0</v>
      </c>
      <c r="EJ62" s="18">
        <v>0</v>
      </c>
      <c r="EK62" s="18">
        <v>0</v>
      </c>
      <c r="EL62" s="18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18">
        <v>0</v>
      </c>
      <c r="EW62" s="18">
        <v>0</v>
      </c>
      <c r="EX62" s="18">
        <v>0</v>
      </c>
      <c r="EY62" s="18">
        <v>0</v>
      </c>
      <c r="EZ62" s="18">
        <v>0</v>
      </c>
      <c r="FA62" s="18">
        <v>0</v>
      </c>
      <c r="FB62" s="18">
        <v>0</v>
      </c>
      <c r="FC62" s="18">
        <v>0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18">
        <v>0</v>
      </c>
      <c r="FL62" s="18">
        <v>0</v>
      </c>
      <c r="FM62" s="18">
        <v>0</v>
      </c>
      <c r="FN62" s="19">
        <v>526663.66949999973</v>
      </c>
      <c r="FO62" s="19">
        <v>0</v>
      </c>
      <c r="FP62" s="18">
        <v>0</v>
      </c>
      <c r="FQ62" s="18">
        <v>0</v>
      </c>
      <c r="FR62" s="18">
        <v>0</v>
      </c>
      <c r="FS62" s="18">
        <v>0</v>
      </c>
      <c r="FT62" s="19">
        <v>0</v>
      </c>
      <c r="FU62" s="19">
        <v>0</v>
      </c>
      <c r="FV62" s="18">
        <v>0</v>
      </c>
      <c r="FW62" s="18">
        <v>0</v>
      </c>
      <c r="FX62" s="18">
        <v>0</v>
      </c>
      <c r="FY62" s="18">
        <v>0</v>
      </c>
      <c r="FZ62" s="19">
        <v>526663.66949999973</v>
      </c>
      <c r="GA62" s="19">
        <v>0</v>
      </c>
      <c r="GB62" s="18">
        <v>0</v>
      </c>
      <c r="GC62" s="18">
        <v>0</v>
      </c>
      <c r="GD62" s="18">
        <v>526663.66949999973</v>
      </c>
      <c r="GE62" s="18">
        <v>0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0.1</v>
      </c>
      <c r="GM62" s="18">
        <v>0</v>
      </c>
      <c r="GN62" s="18">
        <v>2813243416.1312532</v>
      </c>
      <c r="GO62" s="18">
        <v>0</v>
      </c>
      <c r="GP62" s="18">
        <v>0</v>
      </c>
      <c r="GQ62" s="18">
        <v>0</v>
      </c>
      <c r="GR62" s="18">
        <v>0</v>
      </c>
      <c r="GS62" s="18">
        <v>0</v>
      </c>
      <c r="GT62" s="18">
        <v>0</v>
      </c>
      <c r="GU62" s="18">
        <v>0</v>
      </c>
      <c r="GV62" s="18">
        <v>0</v>
      </c>
      <c r="GW62" s="18">
        <v>0</v>
      </c>
      <c r="GX62" s="18">
        <v>0</v>
      </c>
      <c r="GY62" s="18">
        <v>0</v>
      </c>
      <c r="GZ62" s="19">
        <v>0</v>
      </c>
      <c r="HA62" s="19">
        <v>0</v>
      </c>
      <c r="HB62" s="18">
        <v>0</v>
      </c>
      <c r="HC62" s="18">
        <v>0</v>
      </c>
      <c r="HD62" s="18">
        <v>0</v>
      </c>
      <c r="HE62" s="18">
        <v>0</v>
      </c>
      <c r="HF62" s="19">
        <v>0</v>
      </c>
      <c r="HG62" s="19">
        <v>0</v>
      </c>
      <c r="HH62" s="18">
        <v>0</v>
      </c>
      <c r="HI62" s="18">
        <v>0</v>
      </c>
      <c r="HJ62" s="18">
        <v>0</v>
      </c>
      <c r="HK62" s="18">
        <v>0</v>
      </c>
      <c r="HL62" s="19">
        <v>0</v>
      </c>
      <c r="HM62" s="19">
        <v>0</v>
      </c>
      <c r="HN62" s="18">
        <v>0</v>
      </c>
      <c r="HO62" s="18">
        <v>0</v>
      </c>
      <c r="HP62" s="18">
        <v>0</v>
      </c>
      <c r="HQ62" s="18">
        <v>0</v>
      </c>
      <c r="HR62" s="18">
        <v>0</v>
      </c>
      <c r="HS62" s="18">
        <v>0</v>
      </c>
      <c r="HT62" s="18">
        <v>2813770079.9007535</v>
      </c>
      <c r="HU62" s="18">
        <v>0</v>
      </c>
    </row>
    <row r="63" spans="1:229" s="35" customFormat="1" ht="12.75" customHeight="1">
      <c r="A63" s="57" t="s">
        <v>260</v>
      </c>
      <c r="B63" s="17">
        <v>3002</v>
      </c>
      <c r="C63" s="58" t="s">
        <v>252</v>
      </c>
      <c r="D63" s="19"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97418.76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0</v>
      </c>
      <c r="EZ63" s="18">
        <v>0</v>
      </c>
      <c r="FA63" s="18">
        <v>0</v>
      </c>
      <c r="FB63" s="18">
        <v>0</v>
      </c>
      <c r="FC63" s="18">
        <v>0</v>
      </c>
      <c r="FD63" s="18">
        <v>0</v>
      </c>
      <c r="FE63" s="18">
        <v>0</v>
      </c>
      <c r="FF63" s="18">
        <v>0</v>
      </c>
      <c r="FG63" s="18">
        <v>0</v>
      </c>
      <c r="FH63" s="18">
        <v>0</v>
      </c>
      <c r="FI63" s="18">
        <v>0</v>
      </c>
      <c r="FJ63" s="18">
        <v>0</v>
      </c>
      <c r="FK63" s="18">
        <v>0</v>
      </c>
      <c r="FL63" s="18">
        <v>0</v>
      </c>
      <c r="FM63" s="18">
        <v>0</v>
      </c>
      <c r="FN63" s="19">
        <v>0</v>
      </c>
      <c r="FO63" s="19">
        <v>0</v>
      </c>
      <c r="FP63" s="18">
        <v>0</v>
      </c>
      <c r="FQ63" s="18">
        <v>0</v>
      </c>
      <c r="FR63" s="18">
        <v>0</v>
      </c>
      <c r="FS63" s="18">
        <v>0</v>
      </c>
      <c r="FT63" s="19">
        <v>0</v>
      </c>
      <c r="FU63" s="19">
        <v>0</v>
      </c>
      <c r="FV63" s="18">
        <v>0</v>
      </c>
      <c r="FW63" s="18">
        <v>0</v>
      </c>
      <c r="FX63" s="18">
        <v>0</v>
      </c>
      <c r="FY63" s="18">
        <v>0</v>
      </c>
      <c r="FZ63" s="19">
        <v>0</v>
      </c>
      <c r="GA63" s="19">
        <v>0</v>
      </c>
      <c r="GB63" s="18">
        <v>0</v>
      </c>
      <c r="GC63" s="18">
        <v>0</v>
      </c>
      <c r="GD63" s="18">
        <v>0</v>
      </c>
      <c r="GE63" s="18">
        <v>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295673534.57000011</v>
      </c>
      <c r="GO63" s="18">
        <v>0</v>
      </c>
      <c r="GP63" s="18">
        <v>0</v>
      </c>
      <c r="GQ63" s="18">
        <v>0</v>
      </c>
      <c r="GR63" s="18">
        <v>0</v>
      </c>
      <c r="GS63" s="18">
        <v>0</v>
      </c>
      <c r="GT63" s="18">
        <v>0</v>
      </c>
      <c r="GU63" s="18">
        <v>0</v>
      </c>
      <c r="GV63" s="18">
        <v>0</v>
      </c>
      <c r="GW63" s="18">
        <v>0</v>
      </c>
      <c r="GX63" s="18">
        <v>0</v>
      </c>
      <c r="GY63" s="18">
        <v>0</v>
      </c>
      <c r="GZ63" s="19">
        <v>0</v>
      </c>
      <c r="HA63" s="19">
        <v>0</v>
      </c>
      <c r="HB63" s="18">
        <v>0</v>
      </c>
      <c r="HC63" s="18">
        <v>0</v>
      </c>
      <c r="HD63" s="18">
        <v>0</v>
      </c>
      <c r="HE63" s="18">
        <v>0</v>
      </c>
      <c r="HF63" s="19">
        <v>0</v>
      </c>
      <c r="HG63" s="19">
        <v>0</v>
      </c>
      <c r="HH63" s="18">
        <v>0</v>
      </c>
      <c r="HI63" s="18">
        <v>0</v>
      </c>
      <c r="HJ63" s="18">
        <v>0</v>
      </c>
      <c r="HK63" s="18">
        <v>0</v>
      </c>
      <c r="HL63" s="19">
        <v>0</v>
      </c>
      <c r="HM63" s="19">
        <v>0</v>
      </c>
      <c r="HN63" s="18">
        <v>0</v>
      </c>
      <c r="HO63" s="18">
        <v>0</v>
      </c>
      <c r="HP63" s="18">
        <v>0</v>
      </c>
      <c r="HQ63" s="18">
        <v>0</v>
      </c>
      <c r="HR63" s="18">
        <v>0</v>
      </c>
      <c r="HS63" s="18">
        <v>0</v>
      </c>
      <c r="HT63" s="18">
        <v>295770953.3300001</v>
      </c>
      <c r="HU63" s="18">
        <v>0</v>
      </c>
    </row>
    <row r="64" spans="1:229" s="35" customFormat="1" ht="12.75" customHeight="1">
      <c r="A64" s="57" t="s">
        <v>262</v>
      </c>
      <c r="B64" s="17">
        <v>3003</v>
      </c>
      <c r="C64" s="58" t="s">
        <v>252</v>
      </c>
      <c r="D64" s="19"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13638.600000000002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18">
        <v>0</v>
      </c>
      <c r="EH64" s="18">
        <v>0</v>
      </c>
      <c r="EI64" s="18">
        <v>0</v>
      </c>
      <c r="EJ64" s="18">
        <v>0</v>
      </c>
      <c r="EK64" s="18">
        <v>0</v>
      </c>
      <c r="EL64" s="18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18">
        <v>0</v>
      </c>
      <c r="EW64" s="18">
        <v>0</v>
      </c>
      <c r="EX64" s="18">
        <v>0</v>
      </c>
      <c r="EY64" s="18">
        <v>0</v>
      </c>
      <c r="EZ64" s="18">
        <v>0</v>
      </c>
      <c r="FA64" s="18">
        <v>0</v>
      </c>
      <c r="FB64" s="18">
        <v>0</v>
      </c>
      <c r="FC64" s="18">
        <v>0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18">
        <v>0</v>
      </c>
      <c r="FL64" s="18">
        <v>0</v>
      </c>
      <c r="FM64" s="18">
        <v>0</v>
      </c>
      <c r="FN64" s="19">
        <v>0</v>
      </c>
      <c r="FO64" s="19">
        <v>0</v>
      </c>
      <c r="FP64" s="18">
        <v>0</v>
      </c>
      <c r="FQ64" s="18">
        <v>0</v>
      </c>
      <c r="FR64" s="18">
        <v>0</v>
      </c>
      <c r="FS64" s="18">
        <v>0</v>
      </c>
      <c r="FT64" s="19">
        <v>0</v>
      </c>
      <c r="FU64" s="19">
        <v>0</v>
      </c>
      <c r="FV64" s="18">
        <v>0</v>
      </c>
      <c r="FW64" s="18">
        <v>0</v>
      </c>
      <c r="FX64" s="18">
        <v>0</v>
      </c>
      <c r="FY64" s="18">
        <v>0</v>
      </c>
      <c r="FZ64" s="19">
        <v>0</v>
      </c>
      <c r="GA64" s="19">
        <v>0</v>
      </c>
      <c r="GB64" s="18">
        <v>0</v>
      </c>
      <c r="GC64" s="18">
        <v>0</v>
      </c>
      <c r="GD64" s="18">
        <v>0</v>
      </c>
      <c r="GE64" s="18">
        <v>0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2305192325.1900005</v>
      </c>
      <c r="GO64" s="18">
        <v>0</v>
      </c>
      <c r="GP64" s="18">
        <v>0</v>
      </c>
      <c r="GQ64" s="18">
        <v>0</v>
      </c>
      <c r="GR64" s="18">
        <v>0</v>
      </c>
      <c r="GS64" s="18">
        <v>0</v>
      </c>
      <c r="GT64" s="18">
        <v>0</v>
      </c>
      <c r="GU64" s="18">
        <v>0</v>
      </c>
      <c r="GV64" s="18">
        <v>0</v>
      </c>
      <c r="GW64" s="18">
        <v>0</v>
      </c>
      <c r="GX64" s="18">
        <v>0</v>
      </c>
      <c r="GY64" s="18">
        <v>0</v>
      </c>
      <c r="GZ64" s="19">
        <v>0</v>
      </c>
      <c r="HA64" s="19">
        <v>0</v>
      </c>
      <c r="HB64" s="18">
        <v>0</v>
      </c>
      <c r="HC64" s="18">
        <v>0</v>
      </c>
      <c r="HD64" s="18">
        <v>0</v>
      </c>
      <c r="HE64" s="18">
        <v>0</v>
      </c>
      <c r="HF64" s="19">
        <v>0</v>
      </c>
      <c r="HG64" s="19">
        <v>0</v>
      </c>
      <c r="HH64" s="18">
        <v>0</v>
      </c>
      <c r="HI64" s="18">
        <v>0</v>
      </c>
      <c r="HJ64" s="18">
        <v>0</v>
      </c>
      <c r="HK64" s="18">
        <v>0</v>
      </c>
      <c r="HL64" s="19">
        <v>0</v>
      </c>
      <c r="HM64" s="19">
        <v>0</v>
      </c>
      <c r="HN64" s="18">
        <v>0</v>
      </c>
      <c r="HO64" s="18">
        <v>0</v>
      </c>
      <c r="HP64" s="18">
        <v>0</v>
      </c>
      <c r="HQ64" s="18">
        <v>0</v>
      </c>
      <c r="HR64" s="18">
        <v>0</v>
      </c>
      <c r="HS64" s="18">
        <v>0</v>
      </c>
      <c r="HT64" s="18">
        <v>2305205963.7900004</v>
      </c>
      <c r="HU64" s="18">
        <v>0</v>
      </c>
    </row>
    <row r="65" spans="1:229" s="35" customFormat="1" ht="12.75" customHeight="1">
      <c r="A65" s="57" t="s">
        <v>264</v>
      </c>
      <c r="B65" s="17">
        <v>3004</v>
      </c>
      <c r="C65" s="58" t="s">
        <v>252</v>
      </c>
      <c r="D65" s="19"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626740.1800000004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18">
        <v>0</v>
      </c>
      <c r="EH65" s="18">
        <v>0</v>
      </c>
      <c r="EI65" s="18">
        <v>0</v>
      </c>
      <c r="EJ65" s="18">
        <v>0</v>
      </c>
      <c r="EK65" s="18">
        <v>0</v>
      </c>
      <c r="EL65" s="18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18">
        <v>0</v>
      </c>
      <c r="EW65" s="18">
        <v>0</v>
      </c>
      <c r="EX65" s="18">
        <v>0</v>
      </c>
      <c r="EY65" s="18">
        <v>0</v>
      </c>
      <c r="EZ65" s="18">
        <v>0</v>
      </c>
      <c r="FA65" s="18">
        <v>0</v>
      </c>
      <c r="FB65" s="18">
        <v>0</v>
      </c>
      <c r="FC65" s="18">
        <v>0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18">
        <v>0</v>
      </c>
      <c r="FL65" s="18">
        <v>0</v>
      </c>
      <c r="FM65" s="18">
        <v>0</v>
      </c>
      <c r="FN65" s="19">
        <v>0</v>
      </c>
      <c r="FO65" s="19">
        <v>0</v>
      </c>
      <c r="FP65" s="18">
        <v>0</v>
      </c>
      <c r="FQ65" s="18">
        <v>0</v>
      </c>
      <c r="FR65" s="18">
        <v>0</v>
      </c>
      <c r="FS65" s="18">
        <v>0</v>
      </c>
      <c r="FT65" s="19">
        <v>0</v>
      </c>
      <c r="FU65" s="19">
        <v>0</v>
      </c>
      <c r="FV65" s="18">
        <v>0</v>
      </c>
      <c r="FW65" s="18">
        <v>0</v>
      </c>
      <c r="FX65" s="18">
        <v>0</v>
      </c>
      <c r="FY65" s="18">
        <v>0</v>
      </c>
      <c r="FZ65" s="19">
        <v>0</v>
      </c>
      <c r="GA65" s="19">
        <v>0</v>
      </c>
      <c r="GB65" s="18">
        <v>0</v>
      </c>
      <c r="GC65" s="18">
        <v>0</v>
      </c>
      <c r="GD65" s="18">
        <v>0</v>
      </c>
      <c r="GE65" s="18">
        <v>0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19922961.140000001</v>
      </c>
      <c r="GM65" s="18">
        <v>0</v>
      </c>
      <c r="GN65" s="18">
        <v>2555648107.0900102</v>
      </c>
      <c r="GO65" s="18">
        <v>83526680.819999948</v>
      </c>
      <c r="GP65" s="18">
        <v>0</v>
      </c>
      <c r="GQ65" s="18">
        <v>0</v>
      </c>
      <c r="GR65" s="18">
        <v>0</v>
      </c>
      <c r="GS65" s="18">
        <v>0</v>
      </c>
      <c r="GT65" s="18">
        <v>0</v>
      </c>
      <c r="GU65" s="18">
        <v>0</v>
      </c>
      <c r="GV65" s="18">
        <v>0</v>
      </c>
      <c r="GW65" s="18">
        <v>0</v>
      </c>
      <c r="GX65" s="18">
        <v>0</v>
      </c>
      <c r="GY65" s="18">
        <v>0</v>
      </c>
      <c r="GZ65" s="19">
        <v>0</v>
      </c>
      <c r="HA65" s="19">
        <v>0</v>
      </c>
      <c r="HB65" s="18">
        <v>0</v>
      </c>
      <c r="HC65" s="18">
        <v>0</v>
      </c>
      <c r="HD65" s="18">
        <v>0</v>
      </c>
      <c r="HE65" s="18">
        <v>0</v>
      </c>
      <c r="HF65" s="19">
        <v>0</v>
      </c>
      <c r="HG65" s="19">
        <v>0</v>
      </c>
      <c r="HH65" s="18">
        <v>0</v>
      </c>
      <c r="HI65" s="18">
        <v>0</v>
      </c>
      <c r="HJ65" s="18">
        <v>0</v>
      </c>
      <c r="HK65" s="18">
        <v>0</v>
      </c>
      <c r="HL65" s="19">
        <v>0</v>
      </c>
      <c r="HM65" s="19">
        <v>0</v>
      </c>
      <c r="HN65" s="18">
        <v>0</v>
      </c>
      <c r="HO65" s="18">
        <v>0</v>
      </c>
      <c r="HP65" s="18">
        <v>0</v>
      </c>
      <c r="HQ65" s="18">
        <v>0</v>
      </c>
      <c r="HR65" s="18">
        <v>0</v>
      </c>
      <c r="HS65" s="18">
        <v>0</v>
      </c>
      <c r="HT65" s="18">
        <v>2576197808.4100103</v>
      </c>
      <c r="HU65" s="18">
        <v>83526680.819999948</v>
      </c>
    </row>
    <row r="66" spans="1:229" s="35" customFormat="1" ht="12.75" customHeight="1">
      <c r="A66" s="57" t="s">
        <v>266</v>
      </c>
      <c r="B66" s="17">
        <v>3005</v>
      </c>
      <c r="C66" s="58" t="s">
        <v>252</v>
      </c>
      <c r="D66" s="19">
        <v>0</v>
      </c>
      <c r="E66" s="19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14125901.070005599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18">
        <v>0</v>
      </c>
      <c r="EH66" s="18">
        <v>0</v>
      </c>
      <c r="EI66" s="18">
        <v>0</v>
      </c>
      <c r="EJ66" s="18">
        <v>0</v>
      </c>
      <c r="EK66" s="18">
        <v>0</v>
      </c>
      <c r="EL66" s="18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18">
        <v>0</v>
      </c>
      <c r="EW66" s="18">
        <v>0</v>
      </c>
      <c r="EX66" s="18">
        <v>0</v>
      </c>
      <c r="EY66" s="18">
        <v>0</v>
      </c>
      <c r="EZ66" s="18">
        <v>0</v>
      </c>
      <c r="FA66" s="18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18">
        <v>0</v>
      </c>
      <c r="FL66" s="18">
        <v>0</v>
      </c>
      <c r="FM66" s="18">
        <v>0</v>
      </c>
      <c r="FN66" s="19">
        <v>0</v>
      </c>
      <c r="FO66" s="19">
        <v>0</v>
      </c>
      <c r="FP66" s="18">
        <v>0</v>
      </c>
      <c r="FQ66" s="18">
        <v>0</v>
      </c>
      <c r="FR66" s="18">
        <v>0</v>
      </c>
      <c r="FS66" s="18">
        <v>0</v>
      </c>
      <c r="FT66" s="19">
        <v>0</v>
      </c>
      <c r="FU66" s="19">
        <v>0</v>
      </c>
      <c r="FV66" s="18">
        <v>0</v>
      </c>
      <c r="FW66" s="18">
        <v>0</v>
      </c>
      <c r="FX66" s="18">
        <v>0</v>
      </c>
      <c r="FY66" s="18">
        <v>0</v>
      </c>
      <c r="FZ66" s="19">
        <v>0</v>
      </c>
      <c r="GA66" s="19">
        <v>0</v>
      </c>
      <c r="GB66" s="18">
        <v>0</v>
      </c>
      <c r="GC66" s="18">
        <v>0</v>
      </c>
      <c r="GD66" s="18">
        <v>0</v>
      </c>
      <c r="GE66" s="18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228722433.62002692</v>
      </c>
      <c r="GO66" s="18">
        <v>0</v>
      </c>
      <c r="GP66" s="18">
        <v>0</v>
      </c>
      <c r="GQ66" s="18">
        <v>0</v>
      </c>
      <c r="GR66" s="18">
        <v>0</v>
      </c>
      <c r="GS66" s="18">
        <v>0</v>
      </c>
      <c r="GT66" s="18">
        <v>0</v>
      </c>
      <c r="GU66" s="18">
        <v>0</v>
      </c>
      <c r="GV66" s="18">
        <v>0</v>
      </c>
      <c r="GW66" s="18">
        <v>0</v>
      </c>
      <c r="GX66" s="18">
        <v>0</v>
      </c>
      <c r="GY66" s="18">
        <v>0</v>
      </c>
      <c r="GZ66" s="19">
        <v>0</v>
      </c>
      <c r="HA66" s="19">
        <v>0</v>
      </c>
      <c r="HB66" s="18">
        <v>0</v>
      </c>
      <c r="HC66" s="18">
        <v>0</v>
      </c>
      <c r="HD66" s="18">
        <v>0</v>
      </c>
      <c r="HE66" s="18">
        <v>0</v>
      </c>
      <c r="HF66" s="19">
        <v>0</v>
      </c>
      <c r="HG66" s="19">
        <v>0</v>
      </c>
      <c r="HH66" s="18">
        <v>0</v>
      </c>
      <c r="HI66" s="18">
        <v>0</v>
      </c>
      <c r="HJ66" s="18">
        <v>0</v>
      </c>
      <c r="HK66" s="18">
        <v>0</v>
      </c>
      <c r="HL66" s="19">
        <v>0</v>
      </c>
      <c r="HM66" s="19">
        <v>0</v>
      </c>
      <c r="HN66" s="18">
        <v>0</v>
      </c>
      <c r="HO66" s="18">
        <v>0</v>
      </c>
      <c r="HP66" s="18">
        <v>0</v>
      </c>
      <c r="HQ66" s="18">
        <v>0</v>
      </c>
      <c r="HR66" s="18">
        <v>0</v>
      </c>
      <c r="HS66" s="18">
        <v>0</v>
      </c>
      <c r="HT66" s="18">
        <v>242848334.69003251</v>
      </c>
      <c r="HU66" s="18">
        <v>0</v>
      </c>
    </row>
    <row r="67" spans="1:229" s="35" customFormat="1" ht="12.75" customHeight="1">
      <c r="A67" s="57" t="s">
        <v>268</v>
      </c>
      <c r="B67" s="17">
        <v>3006</v>
      </c>
      <c r="C67" s="58" t="s">
        <v>252</v>
      </c>
      <c r="D67" s="19"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62921068.450000003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18">
        <v>0</v>
      </c>
      <c r="EH67" s="18">
        <v>0</v>
      </c>
      <c r="EI67" s="18">
        <v>0</v>
      </c>
      <c r="EJ67" s="18">
        <v>0</v>
      </c>
      <c r="EK67" s="18">
        <v>0</v>
      </c>
      <c r="EL67" s="18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18">
        <v>0</v>
      </c>
      <c r="EW67" s="18">
        <v>0</v>
      </c>
      <c r="EX67" s="18">
        <v>0</v>
      </c>
      <c r="EY67" s="18">
        <v>0</v>
      </c>
      <c r="EZ67" s="18">
        <v>0</v>
      </c>
      <c r="FA67" s="18">
        <v>0</v>
      </c>
      <c r="FB67" s="18">
        <v>0</v>
      </c>
      <c r="FC67" s="18">
        <v>0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18">
        <v>0</v>
      </c>
      <c r="FL67" s="18">
        <v>0</v>
      </c>
      <c r="FM67" s="18">
        <v>0</v>
      </c>
      <c r="FN67" s="19">
        <v>0</v>
      </c>
      <c r="FO67" s="19">
        <v>0</v>
      </c>
      <c r="FP67" s="18">
        <v>0</v>
      </c>
      <c r="FQ67" s="18">
        <v>0</v>
      </c>
      <c r="FR67" s="18">
        <v>0</v>
      </c>
      <c r="FS67" s="18">
        <v>0</v>
      </c>
      <c r="FT67" s="19">
        <v>0</v>
      </c>
      <c r="FU67" s="19">
        <v>0</v>
      </c>
      <c r="FV67" s="18">
        <v>0</v>
      </c>
      <c r="FW67" s="18">
        <v>0</v>
      </c>
      <c r="FX67" s="18">
        <v>0</v>
      </c>
      <c r="FY67" s="18">
        <v>0</v>
      </c>
      <c r="FZ67" s="19">
        <v>0</v>
      </c>
      <c r="GA67" s="19">
        <v>0</v>
      </c>
      <c r="GB67" s="18">
        <v>0</v>
      </c>
      <c r="GC67" s="18">
        <v>0</v>
      </c>
      <c r="GD67" s="18">
        <v>0</v>
      </c>
      <c r="GE67" s="18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3034639300.0999999</v>
      </c>
      <c r="GO67" s="18">
        <v>0</v>
      </c>
      <c r="GP67" s="18">
        <v>0</v>
      </c>
      <c r="GQ67" s="18">
        <v>0</v>
      </c>
      <c r="GR67" s="18">
        <v>0</v>
      </c>
      <c r="GS67" s="18">
        <v>0</v>
      </c>
      <c r="GT67" s="18">
        <v>0</v>
      </c>
      <c r="GU67" s="18">
        <v>0</v>
      </c>
      <c r="GV67" s="18">
        <v>0</v>
      </c>
      <c r="GW67" s="18">
        <v>0</v>
      </c>
      <c r="GX67" s="18">
        <v>0</v>
      </c>
      <c r="GY67" s="18">
        <v>0</v>
      </c>
      <c r="GZ67" s="19">
        <v>0</v>
      </c>
      <c r="HA67" s="19">
        <v>0</v>
      </c>
      <c r="HB67" s="18">
        <v>0</v>
      </c>
      <c r="HC67" s="18">
        <v>0</v>
      </c>
      <c r="HD67" s="18">
        <v>0</v>
      </c>
      <c r="HE67" s="18">
        <v>0</v>
      </c>
      <c r="HF67" s="19">
        <v>0</v>
      </c>
      <c r="HG67" s="19">
        <v>0</v>
      </c>
      <c r="HH67" s="18">
        <v>0</v>
      </c>
      <c r="HI67" s="18">
        <v>0</v>
      </c>
      <c r="HJ67" s="18">
        <v>0</v>
      </c>
      <c r="HK67" s="18">
        <v>0</v>
      </c>
      <c r="HL67" s="19">
        <v>0</v>
      </c>
      <c r="HM67" s="19">
        <v>0</v>
      </c>
      <c r="HN67" s="18">
        <v>0</v>
      </c>
      <c r="HO67" s="18">
        <v>0</v>
      </c>
      <c r="HP67" s="18">
        <v>0</v>
      </c>
      <c r="HQ67" s="18">
        <v>0</v>
      </c>
      <c r="HR67" s="18">
        <v>0</v>
      </c>
      <c r="HS67" s="18">
        <v>0</v>
      </c>
      <c r="HT67" s="18">
        <v>3097560368.5499997</v>
      </c>
      <c r="HU67" s="18">
        <v>0</v>
      </c>
    </row>
    <row r="68" spans="1:229" s="35" customFormat="1" ht="12.75" customHeight="1">
      <c r="A68" s="57" t="s">
        <v>270</v>
      </c>
      <c r="B68" s="17">
        <v>3007</v>
      </c>
      <c r="C68" s="58" t="s">
        <v>252</v>
      </c>
      <c r="D68" s="19"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1787522.39</v>
      </c>
      <c r="DE68" s="18">
        <v>4350.04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v>0</v>
      </c>
      <c r="FC68" s="18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9">
        <v>0</v>
      </c>
      <c r="FO68" s="19">
        <v>0</v>
      </c>
      <c r="FP68" s="18">
        <v>0</v>
      </c>
      <c r="FQ68" s="18">
        <v>0</v>
      </c>
      <c r="FR68" s="18">
        <v>0</v>
      </c>
      <c r="FS68" s="18">
        <v>0</v>
      </c>
      <c r="FT68" s="19">
        <v>0</v>
      </c>
      <c r="FU68" s="19">
        <v>0</v>
      </c>
      <c r="FV68" s="18">
        <v>0</v>
      </c>
      <c r="FW68" s="18">
        <v>0</v>
      </c>
      <c r="FX68" s="18">
        <v>0</v>
      </c>
      <c r="FY68" s="18">
        <v>0</v>
      </c>
      <c r="FZ68" s="19">
        <v>0</v>
      </c>
      <c r="GA68" s="19">
        <v>0</v>
      </c>
      <c r="GB68" s="18">
        <v>0</v>
      </c>
      <c r="GC68" s="18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92618673.699999988</v>
      </c>
      <c r="GO68" s="18">
        <v>1596667.92</v>
      </c>
      <c r="GP68" s="18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18">
        <v>0</v>
      </c>
      <c r="GZ68" s="19">
        <v>0</v>
      </c>
      <c r="HA68" s="19">
        <v>0</v>
      </c>
      <c r="HB68" s="18">
        <v>0</v>
      </c>
      <c r="HC68" s="18">
        <v>0</v>
      </c>
      <c r="HD68" s="18">
        <v>0</v>
      </c>
      <c r="HE68" s="18">
        <v>0</v>
      </c>
      <c r="HF68" s="19">
        <v>0</v>
      </c>
      <c r="HG68" s="19">
        <v>0</v>
      </c>
      <c r="HH68" s="18">
        <v>0</v>
      </c>
      <c r="HI68" s="18">
        <v>0</v>
      </c>
      <c r="HJ68" s="18">
        <v>0</v>
      </c>
      <c r="HK68" s="18">
        <v>0</v>
      </c>
      <c r="HL68" s="19">
        <v>0</v>
      </c>
      <c r="HM68" s="19">
        <v>0</v>
      </c>
      <c r="HN68" s="18">
        <v>0</v>
      </c>
      <c r="HO68" s="18">
        <v>0</v>
      </c>
      <c r="HP68" s="18">
        <v>0</v>
      </c>
      <c r="HQ68" s="18">
        <v>0</v>
      </c>
      <c r="HR68" s="18">
        <v>0</v>
      </c>
      <c r="HS68" s="18">
        <v>0</v>
      </c>
      <c r="HT68" s="18">
        <v>94406196.089999989</v>
      </c>
      <c r="HU68" s="18">
        <v>1601017.96</v>
      </c>
    </row>
    <row r="69" spans="1:229" s="35" customFormat="1" ht="12.75" customHeight="1">
      <c r="A69" s="57" t="s">
        <v>272</v>
      </c>
      <c r="B69" s="17">
        <v>3008</v>
      </c>
      <c r="C69" s="58" t="s">
        <v>252</v>
      </c>
      <c r="D69" s="19">
        <v>0</v>
      </c>
      <c r="E69" s="19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23804732.350000001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9">
        <v>0</v>
      </c>
      <c r="FO69" s="19">
        <v>0</v>
      </c>
      <c r="FP69" s="18">
        <v>0</v>
      </c>
      <c r="FQ69" s="18">
        <v>0</v>
      </c>
      <c r="FR69" s="18">
        <v>0</v>
      </c>
      <c r="FS69" s="18">
        <v>0</v>
      </c>
      <c r="FT69" s="19">
        <v>0</v>
      </c>
      <c r="FU69" s="19">
        <v>0</v>
      </c>
      <c r="FV69" s="18">
        <v>0</v>
      </c>
      <c r="FW69" s="18">
        <v>0</v>
      </c>
      <c r="FX69" s="18">
        <v>0</v>
      </c>
      <c r="FY69" s="18">
        <v>0</v>
      </c>
      <c r="FZ69" s="19">
        <v>0</v>
      </c>
      <c r="GA69" s="19">
        <v>0</v>
      </c>
      <c r="GB69" s="18">
        <v>0</v>
      </c>
      <c r="GC69" s="18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439323660.88999999</v>
      </c>
      <c r="GO69" s="18">
        <v>0</v>
      </c>
      <c r="GP69" s="18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9">
        <v>0</v>
      </c>
      <c r="HA69" s="19">
        <v>0</v>
      </c>
      <c r="HB69" s="18">
        <v>0</v>
      </c>
      <c r="HC69" s="18">
        <v>0</v>
      </c>
      <c r="HD69" s="18">
        <v>0</v>
      </c>
      <c r="HE69" s="18">
        <v>0</v>
      </c>
      <c r="HF69" s="19">
        <v>0</v>
      </c>
      <c r="HG69" s="19">
        <v>0</v>
      </c>
      <c r="HH69" s="18">
        <v>0</v>
      </c>
      <c r="HI69" s="18">
        <v>0</v>
      </c>
      <c r="HJ69" s="18">
        <v>0</v>
      </c>
      <c r="HK69" s="18">
        <v>0</v>
      </c>
      <c r="HL69" s="19">
        <v>0</v>
      </c>
      <c r="HM69" s="19">
        <v>0</v>
      </c>
      <c r="HN69" s="18">
        <v>0</v>
      </c>
      <c r="HO69" s="18">
        <v>0</v>
      </c>
      <c r="HP69" s="18">
        <v>0</v>
      </c>
      <c r="HQ69" s="18">
        <v>0</v>
      </c>
      <c r="HR69" s="18">
        <v>0</v>
      </c>
      <c r="HS69" s="18">
        <v>0</v>
      </c>
      <c r="HT69" s="18">
        <v>463128393.24000001</v>
      </c>
      <c r="HU69" s="18">
        <v>0</v>
      </c>
    </row>
    <row r="70" spans="1:229" s="35" customFormat="1" ht="12.75" customHeight="1">
      <c r="A70" s="57" t="s">
        <v>274</v>
      </c>
      <c r="B70" s="17">
        <v>3009</v>
      </c>
      <c r="C70" s="58" t="s">
        <v>252</v>
      </c>
      <c r="D70" s="19">
        <v>0</v>
      </c>
      <c r="E70" s="19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18664120.600000042</v>
      </c>
      <c r="DE70" s="18">
        <v>0</v>
      </c>
      <c r="DF70" s="18">
        <v>8302493.2700000005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v>0</v>
      </c>
      <c r="FC70" s="18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9">
        <v>166194680.30000001</v>
      </c>
      <c r="FO70" s="19">
        <v>0</v>
      </c>
      <c r="FP70" s="18">
        <v>0</v>
      </c>
      <c r="FQ70" s="18">
        <v>0</v>
      </c>
      <c r="FR70" s="18">
        <v>0</v>
      </c>
      <c r="FS70" s="18">
        <v>0</v>
      </c>
      <c r="FT70" s="19">
        <v>166194680.30000001</v>
      </c>
      <c r="FU70" s="19">
        <v>0</v>
      </c>
      <c r="FV70" s="18">
        <v>17046372.470000003</v>
      </c>
      <c r="FW70" s="18">
        <v>0</v>
      </c>
      <c r="FX70" s="18">
        <v>149148307.83000001</v>
      </c>
      <c r="FY70" s="18">
        <v>0</v>
      </c>
      <c r="FZ70" s="19">
        <v>0</v>
      </c>
      <c r="GA70" s="19">
        <v>0</v>
      </c>
      <c r="GB70" s="18">
        <v>0</v>
      </c>
      <c r="GC70" s="18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1887199037.2296531</v>
      </c>
      <c r="GO70" s="18">
        <v>0</v>
      </c>
      <c r="GP70" s="18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9">
        <v>0</v>
      </c>
      <c r="HA70" s="19">
        <v>0</v>
      </c>
      <c r="HB70" s="18">
        <v>0</v>
      </c>
      <c r="HC70" s="18">
        <v>0</v>
      </c>
      <c r="HD70" s="18">
        <v>0</v>
      </c>
      <c r="HE70" s="18">
        <v>0</v>
      </c>
      <c r="HF70" s="19">
        <v>0</v>
      </c>
      <c r="HG70" s="19">
        <v>0</v>
      </c>
      <c r="HH70" s="18">
        <v>0</v>
      </c>
      <c r="HI70" s="18">
        <v>0</v>
      </c>
      <c r="HJ70" s="18">
        <v>0</v>
      </c>
      <c r="HK70" s="18">
        <v>0</v>
      </c>
      <c r="HL70" s="19">
        <v>0</v>
      </c>
      <c r="HM70" s="19">
        <v>0</v>
      </c>
      <c r="HN70" s="18">
        <v>0</v>
      </c>
      <c r="HO70" s="18">
        <v>0</v>
      </c>
      <c r="HP70" s="18">
        <v>0</v>
      </c>
      <c r="HQ70" s="18">
        <v>0</v>
      </c>
      <c r="HR70" s="18">
        <v>0</v>
      </c>
      <c r="HS70" s="18">
        <v>0</v>
      </c>
      <c r="HT70" s="18">
        <v>2080360331.3996534</v>
      </c>
      <c r="HU70" s="18">
        <v>0</v>
      </c>
    </row>
    <row r="71" spans="1:229" s="35" customFormat="1" ht="12.75" customHeight="1">
      <c r="A71" s="57" t="s">
        <v>276</v>
      </c>
      <c r="B71" s="17">
        <v>3011</v>
      </c>
      <c r="C71" s="58" t="s">
        <v>252</v>
      </c>
      <c r="D71" s="19">
        <v>0</v>
      </c>
      <c r="E71" s="19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46905279.136179984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18">
        <v>0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v>0</v>
      </c>
      <c r="FC71" s="18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9">
        <v>77842.28</v>
      </c>
      <c r="FO71" s="19">
        <v>0</v>
      </c>
      <c r="FP71" s="18">
        <v>0</v>
      </c>
      <c r="FQ71" s="18">
        <v>0</v>
      </c>
      <c r="FR71" s="18">
        <v>0</v>
      </c>
      <c r="FS71" s="18">
        <v>0</v>
      </c>
      <c r="FT71" s="19">
        <v>77842.28</v>
      </c>
      <c r="FU71" s="19">
        <v>0</v>
      </c>
      <c r="FV71" s="18">
        <v>0</v>
      </c>
      <c r="FW71" s="18">
        <v>0</v>
      </c>
      <c r="FX71" s="18">
        <v>77842.28</v>
      </c>
      <c r="FY71" s="18">
        <v>0</v>
      </c>
      <c r="FZ71" s="19">
        <v>0</v>
      </c>
      <c r="GA71" s="19">
        <v>0</v>
      </c>
      <c r="GB71" s="18">
        <v>0</v>
      </c>
      <c r="GC71" s="18">
        <v>0</v>
      </c>
      <c r="GD71" s="18">
        <v>0</v>
      </c>
      <c r="GE71" s="18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592300217.42945421</v>
      </c>
      <c r="GO71" s="18">
        <v>0</v>
      </c>
      <c r="GP71" s="18">
        <v>0</v>
      </c>
      <c r="GQ71" s="18">
        <v>0</v>
      </c>
      <c r="GR71" s="18">
        <v>0</v>
      </c>
      <c r="GS71" s="18">
        <v>0</v>
      </c>
      <c r="GT71" s="18">
        <v>0</v>
      </c>
      <c r="GU71" s="18">
        <v>0</v>
      </c>
      <c r="GV71" s="18">
        <v>0</v>
      </c>
      <c r="GW71" s="18">
        <v>0</v>
      </c>
      <c r="GX71" s="18">
        <v>0</v>
      </c>
      <c r="GY71" s="18">
        <v>0</v>
      </c>
      <c r="GZ71" s="19">
        <v>0</v>
      </c>
      <c r="HA71" s="19">
        <v>0</v>
      </c>
      <c r="HB71" s="18">
        <v>0</v>
      </c>
      <c r="HC71" s="18">
        <v>0</v>
      </c>
      <c r="HD71" s="18">
        <v>0</v>
      </c>
      <c r="HE71" s="18">
        <v>0</v>
      </c>
      <c r="HF71" s="19">
        <v>0</v>
      </c>
      <c r="HG71" s="19">
        <v>0</v>
      </c>
      <c r="HH71" s="18">
        <v>0</v>
      </c>
      <c r="HI71" s="18">
        <v>0</v>
      </c>
      <c r="HJ71" s="18">
        <v>0</v>
      </c>
      <c r="HK71" s="18">
        <v>0</v>
      </c>
      <c r="HL71" s="19">
        <v>0</v>
      </c>
      <c r="HM71" s="19">
        <v>0</v>
      </c>
      <c r="HN71" s="18">
        <v>0</v>
      </c>
      <c r="HO71" s="18">
        <v>0</v>
      </c>
      <c r="HP71" s="18">
        <v>0</v>
      </c>
      <c r="HQ71" s="18">
        <v>0</v>
      </c>
      <c r="HR71" s="18">
        <v>0</v>
      </c>
      <c r="HS71" s="18">
        <v>0</v>
      </c>
      <c r="HT71" s="18">
        <v>639283338.84563422</v>
      </c>
      <c r="HU71" s="18">
        <v>0</v>
      </c>
    </row>
    <row r="72" spans="1:229" s="35" customFormat="1" ht="12.75" customHeight="1">
      <c r="A72" s="57" t="s">
        <v>278</v>
      </c>
      <c r="B72" s="17">
        <v>3012</v>
      </c>
      <c r="C72" s="58" t="s">
        <v>252</v>
      </c>
      <c r="D72" s="19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450.69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18">
        <v>0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9">
        <v>19001923.140000042</v>
      </c>
      <c r="FO72" s="19">
        <v>0</v>
      </c>
      <c r="FP72" s="18">
        <v>0</v>
      </c>
      <c r="FQ72" s="18">
        <v>0</v>
      </c>
      <c r="FR72" s="18">
        <v>0</v>
      </c>
      <c r="FS72" s="18">
        <v>0</v>
      </c>
      <c r="FT72" s="19">
        <v>19001923.140000042</v>
      </c>
      <c r="FU72" s="19">
        <v>0</v>
      </c>
      <c r="FV72" s="18">
        <v>258132.12</v>
      </c>
      <c r="FW72" s="18">
        <v>0</v>
      </c>
      <c r="FX72" s="18">
        <v>18743791.020000041</v>
      </c>
      <c r="FY72" s="18">
        <v>0</v>
      </c>
      <c r="FZ72" s="19">
        <v>0</v>
      </c>
      <c r="GA72" s="19">
        <v>0</v>
      </c>
      <c r="GB72" s="18">
        <v>0</v>
      </c>
      <c r="GC72" s="18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2554566676.79</v>
      </c>
      <c r="GO72" s="18">
        <v>0</v>
      </c>
      <c r="GP72" s="18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9">
        <v>0</v>
      </c>
      <c r="HA72" s="19">
        <v>0</v>
      </c>
      <c r="HB72" s="18">
        <v>0</v>
      </c>
      <c r="HC72" s="18">
        <v>0</v>
      </c>
      <c r="HD72" s="18">
        <v>0</v>
      </c>
      <c r="HE72" s="18">
        <v>0</v>
      </c>
      <c r="HF72" s="19">
        <v>0</v>
      </c>
      <c r="HG72" s="19">
        <v>0</v>
      </c>
      <c r="HH72" s="18">
        <v>0</v>
      </c>
      <c r="HI72" s="18">
        <v>0</v>
      </c>
      <c r="HJ72" s="18">
        <v>0</v>
      </c>
      <c r="HK72" s="18">
        <v>0</v>
      </c>
      <c r="HL72" s="19">
        <v>0</v>
      </c>
      <c r="HM72" s="19">
        <v>0</v>
      </c>
      <c r="HN72" s="18">
        <v>0</v>
      </c>
      <c r="HO72" s="18">
        <v>0</v>
      </c>
      <c r="HP72" s="18">
        <v>0</v>
      </c>
      <c r="HQ72" s="18">
        <v>0</v>
      </c>
      <c r="HR72" s="18">
        <v>0</v>
      </c>
      <c r="HS72" s="18">
        <v>0</v>
      </c>
      <c r="HT72" s="18">
        <v>2573569050.6200004</v>
      </c>
      <c r="HU72" s="18">
        <v>0</v>
      </c>
    </row>
    <row r="73" spans="1:229" s="35" customFormat="1" ht="12.75" customHeight="1">
      <c r="A73" s="57" t="s">
        <v>280</v>
      </c>
      <c r="B73" s="17">
        <v>3015</v>
      </c>
      <c r="C73" s="58" t="s">
        <v>252</v>
      </c>
      <c r="D73" s="19">
        <v>0</v>
      </c>
      <c r="E73" s="19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316757.08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9">
        <v>22934766.830000002</v>
      </c>
      <c r="FO73" s="19">
        <v>0</v>
      </c>
      <c r="FP73" s="18">
        <v>0</v>
      </c>
      <c r="FQ73" s="18">
        <v>0</v>
      </c>
      <c r="FR73" s="18">
        <v>0</v>
      </c>
      <c r="FS73" s="18">
        <v>0</v>
      </c>
      <c r="FT73" s="19">
        <v>22934766.830000002</v>
      </c>
      <c r="FU73" s="19">
        <v>0</v>
      </c>
      <c r="FV73" s="18">
        <v>0</v>
      </c>
      <c r="FW73" s="18">
        <v>0</v>
      </c>
      <c r="FX73" s="18">
        <v>22934766.830000002</v>
      </c>
      <c r="FY73" s="18">
        <v>0</v>
      </c>
      <c r="FZ73" s="19">
        <v>0</v>
      </c>
      <c r="GA73" s="19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6677335.4299999997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9">
        <v>0</v>
      </c>
      <c r="HA73" s="19">
        <v>0</v>
      </c>
      <c r="HB73" s="18">
        <v>0</v>
      </c>
      <c r="HC73" s="18">
        <v>0</v>
      </c>
      <c r="HD73" s="18">
        <v>0</v>
      </c>
      <c r="HE73" s="18">
        <v>0</v>
      </c>
      <c r="HF73" s="19">
        <v>0</v>
      </c>
      <c r="HG73" s="19">
        <v>0</v>
      </c>
      <c r="HH73" s="18">
        <v>0</v>
      </c>
      <c r="HI73" s="18">
        <v>0</v>
      </c>
      <c r="HJ73" s="18">
        <v>0</v>
      </c>
      <c r="HK73" s="18">
        <v>0</v>
      </c>
      <c r="HL73" s="19">
        <v>0</v>
      </c>
      <c r="HM73" s="19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29928859.34</v>
      </c>
      <c r="HU73" s="18">
        <v>0</v>
      </c>
    </row>
    <row r="74" spans="1:229" s="35" customFormat="1" ht="12.75" customHeight="1">
      <c r="A74" s="57" t="s">
        <v>282</v>
      </c>
      <c r="B74" s="17">
        <v>3016</v>
      </c>
      <c r="C74" s="58" t="s">
        <v>252</v>
      </c>
      <c r="D74" s="19">
        <v>0</v>
      </c>
      <c r="E74" s="19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3105210.229999973</v>
      </c>
      <c r="DE74" s="18">
        <v>0</v>
      </c>
      <c r="DF74" s="18">
        <v>26618982.770000022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9">
        <v>464104464.90000069</v>
      </c>
      <c r="FO74" s="19">
        <v>0</v>
      </c>
      <c r="FP74" s="18">
        <v>464990</v>
      </c>
      <c r="FQ74" s="18">
        <v>0</v>
      </c>
      <c r="FR74" s="18">
        <v>1335164.0800000003</v>
      </c>
      <c r="FS74" s="18">
        <v>0</v>
      </c>
      <c r="FT74" s="19">
        <v>136727621.98999965</v>
      </c>
      <c r="FU74" s="19">
        <v>0</v>
      </c>
      <c r="FV74" s="18">
        <v>2680592.1399999997</v>
      </c>
      <c r="FW74" s="18">
        <v>0</v>
      </c>
      <c r="FX74" s="18">
        <v>134047029.84999967</v>
      </c>
      <c r="FY74" s="18">
        <v>0</v>
      </c>
      <c r="FZ74" s="19">
        <v>325576688.830001</v>
      </c>
      <c r="GA74" s="19">
        <v>0</v>
      </c>
      <c r="GB74" s="18">
        <v>682979.27</v>
      </c>
      <c r="GC74" s="18">
        <v>0</v>
      </c>
      <c r="GD74" s="18">
        <v>324893709.56000102</v>
      </c>
      <c r="GE74" s="18">
        <v>0</v>
      </c>
      <c r="GF74" s="18">
        <v>676441.98999999883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162282486.72000051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9">
        <v>0</v>
      </c>
      <c r="HA74" s="19">
        <v>0</v>
      </c>
      <c r="HB74" s="18">
        <v>0</v>
      </c>
      <c r="HC74" s="18">
        <v>0</v>
      </c>
      <c r="HD74" s="18">
        <v>0</v>
      </c>
      <c r="HE74" s="18">
        <v>0</v>
      </c>
      <c r="HF74" s="19">
        <v>0</v>
      </c>
      <c r="HG74" s="19">
        <v>0</v>
      </c>
      <c r="HH74" s="18">
        <v>0</v>
      </c>
      <c r="HI74" s="18">
        <v>0</v>
      </c>
      <c r="HJ74" s="18">
        <v>0</v>
      </c>
      <c r="HK74" s="18">
        <v>0</v>
      </c>
      <c r="HL74" s="19">
        <v>0</v>
      </c>
      <c r="HM74" s="19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656787586.61000085</v>
      </c>
      <c r="HU74" s="18">
        <v>0</v>
      </c>
    </row>
    <row r="75" spans="1:229" s="35" customFormat="1" ht="12.75" customHeight="1">
      <c r="A75" s="57" t="s">
        <v>284</v>
      </c>
      <c r="B75" s="17">
        <v>3017</v>
      </c>
      <c r="C75" s="58" t="s">
        <v>252</v>
      </c>
      <c r="D75" s="19">
        <v>0</v>
      </c>
      <c r="E75" s="19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193505069.64000198</v>
      </c>
      <c r="DE75" s="18">
        <v>0</v>
      </c>
      <c r="DF75" s="18">
        <v>97483141.900000393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9">
        <v>4584001.62</v>
      </c>
      <c r="FO75" s="19">
        <v>0</v>
      </c>
      <c r="FP75" s="18">
        <v>0</v>
      </c>
      <c r="FQ75" s="18">
        <v>0</v>
      </c>
      <c r="FR75" s="18">
        <v>0</v>
      </c>
      <c r="FS75" s="18">
        <v>0</v>
      </c>
      <c r="FT75" s="19">
        <v>4584001.62</v>
      </c>
      <c r="FU75" s="19">
        <v>0</v>
      </c>
      <c r="FV75" s="18">
        <v>25878.14</v>
      </c>
      <c r="FW75" s="18">
        <v>0</v>
      </c>
      <c r="FX75" s="18">
        <v>4558123.4800000004</v>
      </c>
      <c r="FY75" s="18">
        <v>0</v>
      </c>
      <c r="FZ75" s="19">
        <v>0</v>
      </c>
      <c r="GA75" s="19">
        <v>0</v>
      </c>
      <c r="GB75" s="18">
        <v>0</v>
      </c>
      <c r="GC75" s="18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1756962951.1197701</v>
      </c>
      <c r="GO75" s="18">
        <v>0</v>
      </c>
      <c r="GP75" s="18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9">
        <v>0</v>
      </c>
      <c r="HA75" s="19">
        <v>0</v>
      </c>
      <c r="HB75" s="18">
        <v>0</v>
      </c>
      <c r="HC75" s="18">
        <v>0</v>
      </c>
      <c r="HD75" s="18">
        <v>0</v>
      </c>
      <c r="HE75" s="18">
        <v>0</v>
      </c>
      <c r="HF75" s="19">
        <v>0</v>
      </c>
      <c r="HG75" s="19">
        <v>0</v>
      </c>
      <c r="HH75" s="18">
        <v>0</v>
      </c>
      <c r="HI75" s="18">
        <v>0</v>
      </c>
      <c r="HJ75" s="18">
        <v>0</v>
      </c>
      <c r="HK75" s="18">
        <v>0</v>
      </c>
      <c r="HL75" s="19">
        <v>0</v>
      </c>
      <c r="HM75" s="19">
        <v>0</v>
      </c>
      <c r="HN75" s="18">
        <v>0</v>
      </c>
      <c r="HO75" s="18">
        <v>0</v>
      </c>
      <c r="HP75" s="18">
        <v>0</v>
      </c>
      <c r="HQ75" s="18">
        <v>0</v>
      </c>
      <c r="HR75" s="18">
        <v>0</v>
      </c>
      <c r="HS75" s="18">
        <v>0</v>
      </c>
      <c r="HT75" s="18">
        <v>2052535164.2797725</v>
      </c>
      <c r="HU75" s="18">
        <v>0</v>
      </c>
    </row>
    <row r="76" spans="1:229" s="35" customFormat="1" ht="12.75" customHeight="1">
      <c r="A76" s="57" t="s">
        <v>286</v>
      </c>
      <c r="B76" s="17">
        <v>3018</v>
      </c>
      <c r="C76" s="58" t="s">
        <v>252</v>
      </c>
      <c r="D76" s="19">
        <v>0</v>
      </c>
      <c r="E76" s="19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508587.15000000305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9">
        <v>0</v>
      </c>
      <c r="FO76" s="19">
        <v>0</v>
      </c>
      <c r="FP76" s="18">
        <v>0</v>
      </c>
      <c r="FQ76" s="18">
        <v>0</v>
      </c>
      <c r="FR76" s="18">
        <v>0</v>
      </c>
      <c r="FS76" s="18">
        <v>0</v>
      </c>
      <c r="FT76" s="19">
        <v>0</v>
      </c>
      <c r="FU76" s="19">
        <v>0</v>
      </c>
      <c r="FV76" s="18">
        <v>0</v>
      </c>
      <c r="FW76" s="18">
        <v>0</v>
      </c>
      <c r="FX76" s="18">
        <v>0</v>
      </c>
      <c r="FY76" s="18">
        <v>0</v>
      </c>
      <c r="FZ76" s="19">
        <v>0</v>
      </c>
      <c r="GA76" s="19">
        <v>0</v>
      </c>
      <c r="GB76" s="18">
        <v>0</v>
      </c>
      <c r="GC76" s="18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4560569223.5100422</v>
      </c>
      <c r="GO76" s="18">
        <v>0</v>
      </c>
      <c r="GP76" s="18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9">
        <v>0</v>
      </c>
      <c r="HA76" s="19">
        <v>0</v>
      </c>
      <c r="HB76" s="18">
        <v>0</v>
      </c>
      <c r="HC76" s="18">
        <v>0</v>
      </c>
      <c r="HD76" s="18">
        <v>0</v>
      </c>
      <c r="HE76" s="18">
        <v>0</v>
      </c>
      <c r="HF76" s="19">
        <v>0</v>
      </c>
      <c r="HG76" s="19">
        <v>0</v>
      </c>
      <c r="HH76" s="18">
        <v>0</v>
      </c>
      <c r="HI76" s="18">
        <v>0</v>
      </c>
      <c r="HJ76" s="18">
        <v>0</v>
      </c>
      <c r="HK76" s="18">
        <v>0</v>
      </c>
      <c r="HL76" s="19">
        <v>0</v>
      </c>
      <c r="HM76" s="19">
        <v>0</v>
      </c>
      <c r="HN76" s="18">
        <v>0</v>
      </c>
      <c r="HO76" s="18">
        <v>0</v>
      </c>
      <c r="HP76" s="18">
        <v>0</v>
      </c>
      <c r="HQ76" s="18">
        <v>0</v>
      </c>
      <c r="HR76" s="18">
        <v>0</v>
      </c>
      <c r="HS76" s="18">
        <v>0</v>
      </c>
      <c r="HT76" s="18">
        <v>4561077810.6600418</v>
      </c>
      <c r="HU76" s="18">
        <v>0</v>
      </c>
    </row>
    <row r="77" spans="1:229" s="35" customFormat="1" ht="12.75" customHeight="1">
      <c r="A77" s="59" t="s">
        <v>288</v>
      </c>
      <c r="B77" s="48">
        <v>9000</v>
      </c>
      <c r="C77" s="58" t="s">
        <v>289</v>
      </c>
      <c r="D77" s="49">
        <v>17742061586.705124</v>
      </c>
      <c r="E77" s="49">
        <v>50963204.699999966</v>
      </c>
      <c r="F77" s="49">
        <v>3262811508.3502002</v>
      </c>
      <c r="G77" s="49">
        <v>10099566.243325634</v>
      </c>
      <c r="H77" s="49">
        <v>7146351410.0823507</v>
      </c>
      <c r="I77" s="49">
        <v>15464303.483619966</v>
      </c>
      <c r="J77" s="49">
        <v>7332898668.2725677</v>
      </c>
      <c r="K77" s="49">
        <v>25399334.973054368</v>
      </c>
      <c r="L77" s="49">
        <v>866676194.08840013</v>
      </c>
      <c r="M77" s="49">
        <v>7475.53</v>
      </c>
      <c r="N77" s="49">
        <v>2416206140.7700033</v>
      </c>
      <c r="O77" s="49">
        <v>0</v>
      </c>
      <c r="P77" s="49">
        <v>50315672.959999986</v>
      </c>
      <c r="Q77" s="49">
        <v>0</v>
      </c>
      <c r="R77" s="49">
        <v>57705618.260000005</v>
      </c>
      <c r="S77" s="49">
        <v>0</v>
      </c>
      <c r="T77" s="49">
        <v>19454133.233022004</v>
      </c>
      <c r="U77" s="49">
        <v>0</v>
      </c>
      <c r="V77" s="49">
        <v>18512883.599999998</v>
      </c>
      <c r="W77" s="49">
        <v>0</v>
      </c>
      <c r="X77" s="49">
        <v>505196.53</v>
      </c>
      <c r="Y77" s="49">
        <v>0</v>
      </c>
      <c r="Z77" s="49">
        <v>2114056226.9245989</v>
      </c>
      <c r="AA77" s="49">
        <v>3664888.2029999997</v>
      </c>
      <c r="AB77" s="49">
        <v>959041.53999999992</v>
      </c>
      <c r="AC77" s="49">
        <v>0</v>
      </c>
      <c r="AD77" s="49">
        <v>793312959.96270025</v>
      </c>
      <c r="AE77" s="49">
        <v>46929558.620000072</v>
      </c>
      <c r="AF77" s="49">
        <v>0</v>
      </c>
      <c r="AG77" s="49">
        <v>0</v>
      </c>
      <c r="AH77" s="49">
        <v>0</v>
      </c>
      <c r="AI77" s="49">
        <v>0</v>
      </c>
      <c r="AJ77" s="49">
        <v>31550684347.145596</v>
      </c>
      <c r="AK77" s="49">
        <v>668756.84</v>
      </c>
      <c r="AL77" s="49">
        <v>251846354.663156</v>
      </c>
      <c r="AM77" s="49">
        <v>0</v>
      </c>
      <c r="AN77" s="49">
        <v>9040542191.5547543</v>
      </c>
      <c r="AO77" s="49">
        <v>11856079.729999993</v>
      </c>
      <c r="AP77" s="49">
        <v>21261276204.236561</v>
      </c>
      <c r="AQ77" s="49">
        <v>79469655.530000001</v>
      </c>
      <c r="AR77" s="49">
        <v>32490058.990000203</v>
      </c>
      <c r="AS77" s="49">
        <v>0</v>
      </c>
      <c r="AT77" s="49">
        <v>1058425067.3895005</v>
      </c>
      <c r="AU77" s="49">
        <v>466535.04600000009</v>
      </c>
      <c r="AV77" s="49">
        <v>1343638567.6525698</v>
      </c>
      <c r="AW77" s="49">
        <v>2284232.304</v>
      </c>
      <c r="AX77" s="49">
        <v>475226.22999999992</v>
      </c>
      <c r="AY77" s="49">
        <v>4.53</v>
      </c>
      <c r="AZ77" s="49">
        <v>3976617.7</v>
      </c>
      <c r="BA77" s="49">
        <v>0</v>
      </c>
      <c r="BB77" s="49">
        <v>114736767.43079998</v>
      </c>
      <c r="BC77" s="49">
        <v>1045600.6000000013</v>
      </c>
      <c r="BD77" s="49">
        <v>539998775.53957415</v>
      </c>
      <c r="BE77" s="49">
        <v>1249545.8919999998</v>
      </c>
      <c r="BF77" s="49">
        <v>6826597.1299999999</v>
      </c>
      <c r="BG77" s="49">
        <v>0</v>
      </c>
      <c r="BH77" s="49">
        <v>92085308.120000005</v>
      </c>
      <c r="BI77" s="49">
        <v>0</v>
      </c>
      <c r="BJ77" s="49">
        <v>766046353.25779998</v>
      </c>
      <c r="BK77" s="49">
        <v>0</v>
      </c>
      <c r="BL77" s="49">
        <v>862676858.2191999</v>
      </c>
      <c r="BM77" s="49">
        <v>0</v>
      </c>
      <c r="BN77" s="49">
        <v>40169483.481300004</v>
      </c>
      <c r="BO77" s="49">
        <v>0</v>
      </c>
      <c r="BP77" s="49">
        <v>10731323.010000002</v>
      </c>
      <c r="BQ77" s="49">
        <v>0</v>
      </c>
      <c r="BR77" s="49">
        <v>6031160.8200000003</v>
      </c>
      <c r="BS77" s="49">
        <v>0</v>
      </c>
      <c r="BT77" s="49">
        <v>0</v>
      </c>
      <c r="BU77" s="49">
        <v>0</v>
      </c>
      <c r="BV77" s="49">
        <v>444969831.40750003</v>
      </c>
      <c r="BW77" s="49">
        <v>79109.27</v>
      </c>
      <c r="BX77" s="49">
        <v>4324754.29</v>
      </c>
      <c r="BY77" s="49">
        <v>26055</v>
      </c>
      <c r="BZ77" s="49">
        <v>125642641.04999989</v>
      </c>
      <c r="CA77" s="49">
        <v>216762403.49999997</v>
      </c>
      <c r="CB77" s="49">
        <v>50356793.222699642</v>
      </c>
      <c r="CC77" s="49">
        <v>66416.539999999994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5505933285.1851988</v>
      </c>
      <c r="CK77" s="49">
        <v>17559238.739999998</v>
      </c>
      <c r="CL77" s="49">
        <v>553018155.4044981</v>
      </c>
      <c r="CM77" s="49">
        <v>861011.79</v>
      </c>
      <c r="CN77" s="49">
        <v>171636316.89970005</v>
      </c>
      <c r="CO77" s="49">
        <v>0</v>
      </c>
      <c r="CP77" s="49">
        <v>0</v>
      </c>
      <c r="CQ77" s="49">
        <v>0</v>
      </c>
      <c r="CR77" s="49">
        <v>156982190.60410112</v>
      </c>
      <c r="CS77" s="49">
        <v>14.65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48736999.759999998</v>
      </c>
      <c r="DA77" s="49">
        <v>0</v>
      </c>
      <c r="DB77" s="49">
        <v>1071432.68</v>
      </c>
      <c r="DC77" s="49">
        <v>2070.7399999999998</v>
      </c>
      <c r="DD77" s="49">
        <v>2779360762.476819</v>
      </c>
      <c r="DE77" s="49">
        <v>3609036.7200000007</v>
      </c>
      <c r="DF77" s="49">
        <v>15981943.2042857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803601.28999999992</v>
      </c>
      <c r="DM77" s="49">
        <v>794.62</v>
      </c>
      <c r="DN77" s="49">
        <v>377895909.509413</v>
      </c>
      <c r="DO77" s="49">
        <v>5336481.45</v>
      </c>
      <c r="DP77" s="49">
        <v>1865428.04</v>
      </c>
      <c r="DQ77" s="49">
        <v>60793548.897357985</v>
      </c>
      <c r="DR77" s="49">
        <v>0</v>
      </c>
      <c r="DS77" s="49">
        <v>0</v>
      </c>
      <c r="DT77" s="49">
        <v>6102255.4580404535</v>
      </c>
      <c r="DU77" s="49">
        <v>3180.41</v>
      </c>
      <c r="DV77" s="49">
        <v>48793638.303920709</v>
      </c>
      <c r="DW77" s="49">
        <v>0</v>
      </c>
      <c r="DX77" s="49">
        <v>1438288247.7973447</v>
      </c>
      <c r="DY77" s="49">
        <v>41193.14</v>
      </c>
      <c r="DZ77" s="49">
        <v>0</v>
      </c>
      <c r="EA77" s="49">
        <v>0</v>
      </c>
      <c r="EB77" s="49">
        <v>2509983679.3114061</v>
      </c>
      <c r="EC77" s="49">
        <v>2472114.1519999998</v>
      </c>
      <c r="ED77" s="49">
        <v>175174022.17700005</v>
      </c>
      <c r="EE77" s="49">
        <v>4913700.0829999996</v>
      </c>
      <c r="EF77" s="49">
        <v>1200079018.5574999</v>
      </c>
      <c r="EG77" s="49">
        <v>1899256.344</v>
      </c>
      <c r="EH77" s="49">
        <v>2755502882.7825265</v>
      </c>
      <c r="EI77" s="49">
        <v>11077573.334999999</v>
      </c>
      <c r="EJ77" s="49">
        <v>0</v>
      </c>
      <c r="EK77" s="49">
        <v>0</v>
      </c>
      <c r="EL77" s="49">
        <v>15000</v>
      </c>
      <c r="EM77" s="49">
        <v>0</v>
      </c>
      <c r="EN77" s="49">
        <v>388193014.83700001</v>
      </c>
      <c r="EO77" s="49">
        <v>62742.51</v>
      </c>
      <c r="EP77" s="49">
        <v>9023841.3599999994</v>
      </c>
      <c r="EQ77" s="49">
        <v>0</v>
      </c>
      <c r="ER77" s="49">
        <v>0</v>
      </c>
      <c r="ES77" s="49">
        <v>0</v>
      </c>
      <c r="ET77" s="49">
        <v>0</v>
      </c>
      <c r="EU77" s="49">
        <v>0</v>
      </c>
      <c r="EV77" s="49">
        <v>322711648.8499999</v>
      </c>
      <c r="EW77" s="49">
        <v>0</v>
      </c>
      <c r="EX77" s="49">
        <v>9461752854.7799816</v>
      </c>
      <c r="EY77" s="49">
        <v>0</v>
      </c>
      <c r="EZ77" s="49">
        <v>45735012.640000001</v>
      </c>
      <c r="FA77" s="49">
        <v>0</v>
      </c>
      <c r="FB77" s="49">
        <v>2172889865.3699989</v>
      </c>
      <c r="FC77" s="49">
        <v>0</v>
      </c>
      <c r="FD77" s="49">
        <v>4008795.5999999996</v>
      </c>
      <c r="FE77" s="49">
        <v>0</v>
      </c>
      <c r="FF77" s="49">
        <v>0</v>
      </c>
      <c r="FG77" s="49">
        <v>0</v>
      </c>
      <c r="FH77" s="49">
        <v>39449715.890000001</v>
      </c>
      <c r="FI77" s="49">
        <v>0</v>
      </c>
      <c r="FJ77" s="49">
        <v>310858941.48000002</v>
      </c>
      <c r="FK77" s="49">
        <v>0</v>
      </c>
      <c r="FL77" s="49">
        <v>125400174.89047614</v>
      </c>
      <c r="FM77" s="49">
        <v>0.1</v>
      </c>
      <c r="FN77" s="49">
        <v>45218532228.848671</v>
      </c>
      <c r="FO77" s="49">
        <v>15123497.960000003</v>
      </c>
      <c r="FP77" s="49">
        <v>1012951644.1220002</v>
      </c>
      <c r="FQ77" s="49">
        <v>0</v>
      </c>
      <c r="FR77" s="49">
        <v>287527751.59004104</v>
      </c>
      <c r="FS77" s="49">
        <v>0</v>
      </c>
      <c r="FT77" s="49">
        <v>15069504628.630625</v>
      </c>
      <c r="FU77" s="49">
        <v>0</v>
      </c>
      <c r="FV77" s="49">
        <v>1700575126.1160812</v>
      </c>
      <c r="FW77" s="49">
        <v>0</v>
      </c>
      <c r="FX77" s="49">
        <v>13368929502.514545</v>
      </c>
      <c r="FY77" s="49">
        <v>0</v>
      </c>
      <c r="FZ77" s="49">
        <v>28848548204.506023</v>
      </c>
      <c r="GA77" s="49">
        <v>15123497.960000003</v>
      </c>
      <c r="GB77" s="49">
        <v>4157914329.6229067</v>
      </c>
      <c r="GC77" s="49">
        <v>1995673.5399999996</v>
      </c>
      <c r="GD77" s="49">
        <v>24690633874.88311</v>
      </c>
      <c r="GE77" s="49">
        <v>13127824.420000004</v>
      </c>
      <c r="GF77" s="49">
        <v>461122115.4159857</v>
      </c>
      <c r="GG77" s="49">
        <v>96430.71</v>
      </c>
      <c r="GH77" s="49">
        <v>646631009.13</v>
      </c>
      <c r="GI77" s="49">
        <v>0</v>
      </c>
      <c r="GJ77" s="49">
        <v>710180.22999999986</v>
      </c>
      <c r="GK77" s="49">
        <v>0</v>
      </c>
      <c r="GL77" s="49">
        <v>0</v>
      </c>
      <c r="GM77" s="49">
        <v>0</v>
      </c>
      <c r="GN77" s="49">
        <v>0</v>
      </c>
      <c r="GO77" s="49">
        <v>0</v>
      </c>
      <c r="GP77" s="49">
        <v>0</v>
      </c>
      <c r="GQ77" s="49">
        <v>0</v>
      </c>
      <c r="GR77" s="49">
        <v>0</v>
      </c>
      <c r="GS77" s="49">
        <v>0</v>
      </c>
      <c r="GT77" s="49">
        <v>0</v>
      </c>
      <c r="GU77" s="49">
        <v>0</v>
      </c>
      <c r="GV77" s="49">
        <v>0</v>
      </c>
      <c r="GW77" s="49">
        <v>0</v>
      </c>
      <c r="GX77" s="49">
        <v>0</v>
      </c>
      <c r="GY77" s="49">
        <v>0</v>
      </c>
      <c r="GZ77" s="49">
        <v>0</v>
      </c>
      <c r="HA77" s="49">
        <v>0</v>
      </c>
      <c r="HB77" s="49">
        <v>0</v>
      </c>
      <c r="HC77" s="49">
        <v>0</v>
      </c>
      <c r="HD77" s="49">
        <v>0</v>
      </c>
      <c r="HE77" s="49">
        <v>0</v>
      </c>
      <c r="HF77" s="49">
        <v>0</v>
      </c>
      <c r="HG77" s="49">
        <v>0</v>
      </c>
      <c r="HH77" s="49">
        <v>0</v>
      </c>
      <c r="HI77" s="49">
        <v>0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>
        <v>0</v>
      </c>
      <c r="HQ77" s="49">
        <v>0</v>
      </c>
      <c r="HR77" s="49">
        <v>0</v>
      </c>
      <c r="HS77" s="49">
        <v>0</v>
      </c>
      <c r="HT77" s="49">
        <v>168641961105.87869</v>
      </c>
      <c r="HU77" s="49">
        <v>539391408.18635798</v>
      </c>
    </row>
    <row r="78" spans="1:229" s="35" customFormat="1" ht="12.75" customHeight="1">
      <c r="A78" s="59" t="s">
        <v>291</v>
      </c>
      <c r="B78" s="48">
        <v>9001</v>
      </c>
      <c r="C78" s="58" t="s">
        <v>292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49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9">
        <v>0</v>
      </c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D78" s="49">
        <v>0</v>
      </c>
      <c r="CE78" s="49">
        <v>0</v>
      </c>
      <c r="CF78" s="49">
        <v>0</v>
      </c>
      <c r="CG78" s="49">
        <v>0</v>
      </c>
      <c r="CH78" s="49">
        <v>0</v>
      </c>
      <c r="CI78" s="49">
        <v>0</v>
      </c>
      <c r="CJ78" s="49">
        <v>0</v>
      </c>
      <c r="CK78" s="49">
        <v>0</v>
      </c>
      <c r="CL78" s="49">
        <v>0</v>
      </c>
      <c r="CM78" s="49">
        <v>0</v>
      </c>
      <c r="CN78" s="49">
        <v>0</v>
      </c>
      <c r="CO78" s="49">
        <v>0</v>
      </c>
      <c r="CP78" s="49">
        <v>0</v>
      </c>
      <c r="CQ78" s="49">
        <v>0</v>
      </c>
      <c r="CR78" s="49">
        <v>0</v>
      </c>
      <c r="CS78" s="49">
        <v>0</v>
      </c>
      <c r="CT78" s="49">
        <v>0</v>
      </c>
      <c r="CU78" s="49">
        <v>0</v>
      </c>
      <c r="CV78" s="49">
        <v>0</v>
      </c>
      <c r="CW78" s="49">
        <v>0</v>
      </c>
      <c r="CX78" s="49">
        <v>0</v>
      </c>
      <c r="CY78" s="49">
        <v>0</v>
      </c>
      <c r="CZ78" s="49">
        <v>0</v>
      </c>
      <c r="DA78" s="49">
        <v>0</v>
      </c>
      <c r="DB78" s="49">
        <v>0</v>
      </c>
      <c r="DC78" s="49">
        <v>0</v>
      </c>
      <c r="DD78" s="49">
        <v>366859710.95618761</v>
      </c>
      <c r="DE78" s="49">
        <v>4350.04</v>
      </c>
      <c r="DF78" s="49">
        <v>132439525.36000042</v>
      </c>
      <c r="DG78" s="49">
        <v>0</v>
      </c>
      <c r="DH78" s="49">
        <v>0</v>
      </c>
      <c r="DI78" s="49">
        <v>0</v>
      </c>
      <c r="DJ78" s="49">
        <v>0</v>
      </c>
      <c r="DK78" s="49">
        <v>0</v>
      </c>
      <c r="DL78" s="49">
        <v>0</v>
      </c>
      <c r="DM78" s="49">
        <v>0</v>
      </c>
      <c r="DN78" s="49">
        <v>0</v>
      </c>
      <c r="DO78" s="49">
        <v>0</v>
      </c>
      <c r="DP78" s="49">
        <v>0</v>
      </c>
      <c r="DQ78" s="49">
        <v>0</v>
      </c>
      <c r="DR78" s="49">
        <v>0</v>
      </c>
      <c r="DS78" s="49">
        <v>0</v>
      </c>
      <c r="DT78" s="49">
        <v>0</v>
      </c>
      <c r="DU78" s="49">
        <v>0</v>
      </c>
      <c r="DV78" s="49">
        <v>0</v>
      </c>
      <c r="DW78" s="49">
        <v>0</v>
      </c>
      <c r="DX78" s="49">
        <v>0</v>
      </c>
      <c r="DY78" s="49">
        <v>0</v>
      </c>
      <c r="DZ78" s="49">
        <v>0</v>
      </c>
      <c r="EA78" s="49">
        <v>0</v>
      </c>
      <c r="EB78" s="49">
        <v>0</v>
      </c>
      <c r="EC78" s="49">
        <v>0</v>
      </c>
      <c r="ED78" s="49">
        <v>0</v>
      </c>
      <c r="EE78" s="49">
        <v>0</v>
      </c>
      <c r="EF78" s="49">
        <v>0</v>
      </c>
      <c r="EG78" s="49">
        <v>0</v>
      </c>
      <c r="EH78" s="49">
        <v>0</v>
      </c>
      <c r="EI78" s="49">
        <v>0</v>
      </c>
      <c r="EJ78" s="49">
        <v>0</v>
      </c>
      <c r="EK78" s="49">
        <v>0</v>
      </c>
      <c r="EL78" s="49">
        <v>0</v>
      </c>
      <c r="EM78" s="49">
        <v>0</v>
      </c>
      <c r="EN78" s="49">
        <v>0</v>
      </c>
      <c r="EO78" s="49">
        <v>0</v>
      </c>
      <c r="EP78" s="49">
        <v>0</v>
      </c>
      <c r="EQ78" s="49">
        <v>0</v>
      </c>
      <c r="ER78" s="49">
        <v>0</v>
      </c>
      <c r="ES78" s="49">
        <v>0</v>
      </c>
      <c r="ET78" s="49">
        <v>0</v>
      </c>
      <c r="EU78" s="49">
        <v>0</v>
      </c>
      <c r="EV78" s="49">
        <v>0</v>
      </c>
      <c r="EW78" s="49">
        <v>0</v>
      </c>
      <c r="EX78" s="49">
        <v>0</v>
      </c>
      <c r="EY78" s="49">
        <v>0</v>
      </c>
      <c r="EZ78" s="49">
        <v>0</v>
      </c>
      <c r="FA78" s="49">
        <v>0</v>
      </c>
      <c r="FB78" s="49">
        <v>0</v>
      </c>
      <c r="FC78" s="49">
        <v>0</v>
      </c>
      <c r="FD78" s="49">
        <v>0</v>
      </c>
      <c r="FE78" s="49">
        <v>0</v>
      </c>
      <c r="FF78" s="49">
        <v>0</v>
      </c>
      <c r="FG78" s="49">
        <v>0</v>
      </c>
      <c r="FH78" s="49">
        <v>0</v>
      </c>
      <c r="FI78" s="49">
        <v>0</v>
      </c>
      <c r="FJ78" s="49">
        <v>0</v>
      </c>
      <c r="FK78" s="49">
        <v>0</v>
      </c>
      <c r="FL78" s="49">
        <v>363.48571428571427</v>
      </c>
      <c r="FM78" s="49">
        <v>0</v>
      </c>
      <c r="FN78" s="49">
        <v>886209326.16950083</v>
      </c>
      <c r="FO78" s="49">
        <v>0</v>
      </c>
      <c r="FP78" s="49">
        <v>492990</v>
      </c>
      <c r="FQ78" s="49">
        <v>0</v>
      </c>
      <c r="FR78" s="49">
        <v>33058050.710000005</v>
      </c>
      <c r="FS78" s="49">
        <v>0</v>
      </c>
      <c r="FT78" s="49">
        <v>357096109.20999974</v>
      </c>
      <c r="FU78" s="49">
        <v>0</v>
      </c>
      <c r="FV78" s="49">
        <v>20151817.210000005</v>
      </c>
      <c r="FW78" s="49">
        <v>0</v>
      </c>
      <c r="FX78" s="49">
        <v>336944291.9999997</v>
      </c>
      <c r="FY78" s="49">
        <v>0</v>
      </c>
      <c r="FZ78" s="49">
        <v>495562176.24950099</v>
      </c>
      <c r="GA78" s="49">
        <v>0</v>
      </c>
      <c r="GB78" s="49">
        <v>14590282.699999999</v>
      </c>
      <c r="GC78" s="49">
        <v>0</v>
      </c>
      <c r="GD78" s="49">
        <v>480971893.549501</v>
      </c>
      <c r="GE78" s="49">
        <v>0</v>
      </c>
      <c r="GF78" s="49">
        <v>18755836.747849997</v>
      </c>
      <c r="GG78" s="49">
        <v>0</v>
      </c>
      <c r="GH78" s="49">
        <v>0</v>
      </c>
      <c r="GI78" s="49">
        <v>0</v>
      </c>
      <c r="GJ78" s="49">
        <v>0</v>
      </c>
      <c r="GK78" s="49">
        <v>0</v>
      </c>
      <c r="GL78" s="49">
        <v>19922961.240000002</v>
      </c>
      <c r="GM78" s="49">
        <v>0</v>
      </c>
      <c r="GN78" s="49">
        <v>23421965558.16021</v>
      </c>
      <c r="GO78" s="49">
        <v>85123348.73999995</v>
      </c>
      <c r="GP78" s="49">
        <v>0</v>
      </c>
      <c r="GQ78" s="49">
        <v>0</v>
      </c>
      <c r="GR78" s="49">
        <v>0</v>
      </c>
      <c r="GS78" s="49">
        <v>0</v>
      </c>
      <c r="GT78" s="49">
        <v>0</v>
      </c>
      <c r="GU78" s="49">
        <v>0</v>
      </c>
      <c r="GV78" s="49">
        <v>0</v>
      </c>
      <c r="GW78" s="49">
        <v>0</v>
      </c>
      <c r="GX78" s="49">
        <v>0</v>
      </c>
      <c r="GY78" s="49">
        <v>0</v>
      </c>
      <c r="GZ78" s="49">
        <v>0</v>
      </c>
      <c r="HA78" s="49">
        <v>0</v>
      </c>
      <c r="HB78" s="49">
        <v>0</v>
      </c>
      <c r="HC78" s="49">
        <v>0</v>
      </c>
      <c r="HD78" s="49">
        <v>0</v>
      </c>
      <c r="HE78" s="49">
        <v>0</v>
      </c>
      <c r="HF78" s="49">
        <v>0</v>
      </c>
      <c r="HG78" s="49">
        <v>0</v>
      </c>
      <c r="HH78" s="49">
        <v>0</v>
      </c>
      <c r="HI78" s="49">
        <v>0</v>
      </c>
      <c r="HJ78" s="49">
        <v>0</v>
      </c>
      <c r="HK78" s="49">
        <v>0</v>
      </c>
      <c r="HL78" s="49">
        <v>0</v>
      </c>
      <c r="HM78" s="49">
        <v>0</v>
      </c>
      <c r="HN78" s="49">
        <v>0</v>
      </c>
      <c r="HO78" s="49">
        <v>0</v>
      </c>
      <c r="HP78" s="49">
        <v>0</v>
      </c>
      <c r="HQ78" s="49">
        <v>0</v>
      </c>
      <c r="HR78" s="49">
        <v>0</v>
      </c>
      <c r="HS78" s="49">
        <v>0</v>
      </c>
      <c r="HT78" s="49">
        <v>24846153282.119465</v>
      </c>
      <c r="HU78" s="49">
        <v>85127698.779999942</v>
      </c>
    </row>
    <row r="79" spans="1:229" s="35" customFormat="1">
      <c r="A79" s="59" t="s">
        <v>294</v>
      </c>
      <c r="B79" s="48">
        <v>9003</v>
      </c>
      <c r="C79" s="58" t="s">
        <v>295</v>
      </c>
      <c r="D79" s="49">
        <v>17742061586.705124</v>
      </c>
      <c r="E79" s="49">
        <v>50963204.699999966</v>
      </c>
      <c r="F79" s="49">
        <v>3262811508.3502002</v>
      </c>
      <c r="G79" s="49">
        <v>10099566.243325634</v>
      </c>
      <c r="H79" s="49">
        <v>7146351410.0823507</v>
      </c>
      <c r="I79" s="49">
        <v>15464303.483619966</v>
      </c>
      <c r="J79" s="49">
        <v>7332898668.2725677</v>
      </c>
      <c r="K79" s="49">
        <v>25399334.973054368</v>
      </c>
      <c r="L79" s="49">
        <v>866676194.08840013</v>
      </c>
      <c r="M79" s="49">
        <v>7475.53</v>
      </c>
      <c r="N79" s="49">
        <v>2416206140.7700033</v>
      </c>
      <c r="O79" s="49">
        <v>0</v>
      </c>
      <c r="P79" s="49">
        <v>50315672.959999986</v>
      </c>
      <c r="Q79" s="49">
        <v>0</v>
      </c>
      <c r="R79" s="49">
        <v>57705618.260000005</v>
      </c>
      <c r="S79" s="49">
        <v>0</v>
      </c>
      <c r="T79" s="49">
        <v>19454133.233022004</v>
      </c>
      <c r="U79" s="49">
        <v>0</v>
      </c>
      <c r="V79" s="49">
        <v>18512883.599999998</v>
      </c>
      <c r="W79" s="49">
        <v>0</v>
      </c>
      <c r="X79" s="49">
        <v>505196.53</v>
      </c>
      <c r="Y79" s="49">
        <v>0</v>
      </c>
      <c r="Z79" s="49">
        <v>2114056226.9245989</v>
      </c>
      <c r="AA79" s="49">
        <v>3664888.2029999997</v>
      </c>
      <c r="AB79" s="49">
        <v>959041.53999999992</v>
      </c>
      <c r="AC79" s="49">
        <v>0</v>
      </c>
      <c r="AD79" s="49">
        <v>793312959.96270025</v>
      </c>
      <c r="AE79" s="49">
        <v>46929558.620000072</v>
      </c>
      <c r="AF79" s="49">
        <v>0</v>
      </c>
      <c r="AG79" s="49">
        <v>0</v>
      </c>
      <c r="AH79" s="49">
        <v>0</v>
      </c>
      <c r="AI79" s="49">
        <v>0</v>
      </c>
      <c r="AJ79" s="49">
        <v>31550684347.145596</v>
      </c>
      <c r="AK79" s="49">
        <v>668756.84</v>
      </c>
      <c r="AL79" s="49">
        <v>251846354.663156</v>
      </c>
      <c r="AM79" s="49">
        <v>0</v>
      </c>
      <c r="AN79" s="49">
        <v>9040542191.5547543</v>
      </c>
      <c r="AO79" s="49">
        <v>11856079.729999993</v>
      </c>
      <c r="AP79" s="49">
        <v>21261276204.236561</v>
      </c>
      <c r="AQ79" s="49">
        <v>79469655.530000001</v>
      </c>
      <c r="AR79" s="49">
        <v>32490058.990000203</v>
      </c>
      <c r="AS79" s="49">
        <v>0</v>
      </c>
      <c r="AT79" s="49">
        <v>1058425067.3895005</v>
      </c>
      <c r="AU79" s="49">
        <v>466535.04600000009</v>
      </c>
      <c r="AV79" s="49">
        <v>1343638567.6525698</v>
      </c>
      <c r="AW79" s="49">
        <v>2284232.304</v>
      </c>
      <c r="AX79" s="49">
        <v>475226.22999999992</v>
      </c>
      <c r="AY79" s="49">
        <v>4.53</v>
      </c>
      <c r="AZ79" s="49">
        <v>3976617.7</v>
      </c>
      <c r="BA79" s="49">
        <v>0</v>
      </c>
      <c r="BB79" s="49">
        <v>114736767.43079998</v>
      </c>
      <c r="BC79" s="49">
        <v>1045600.6000000013</v>
      </c>
      <c r="BD79" s="49">
        <v>539998775.53957415</v>
      </c>
      <c r="BE79" s="49">
        <v>1249545.8919999998</v>
      </c>
      <c r="BF79" s="49">
        <v>6826597.1299999999</v>
      </c>
      <c r="BG79" s="49">
        <v>0</v>
      </c>
      <c r="BH79" s="49">
        <v>92085308.120000005</v>
      </c>
      <c r="BI79" s="49">
        <v>0</v>
      </c>
      <c r="BJ79" s="49">
        <v>766046353.25779998</v>
      </c>
      <c r="BK79" s="49">
        <v>0</v>
      </c>
      <c r="BL79" s="49">
        <v>862676858.2191999</v>
      </c>
      <c r="BM79" s="49">
        <v>0</v>
      </c>
      <c r="BN79" s="49">
        <v>40169483.481300004</v>
      </c>
      <c r="BO79" s="49">
        <v>0</v>
      </c>
      <c r="BP79" s="49">
        <v>10731323.010000002</v>
      </c>
      <c r="BQ79" s="49">
        <v>0</v>
      </c>
      <c r="BR79" s="49">
        <v>6031160.8200000003</v>
      </c>
      <c r="BS79" s="49">
        <v>0</v>
      </c>
      <c r="BT79" s="49">
        <v>0</v>
      </c>
      <c r="BU79" s="49">
        <v>0</v>
      </c>
      <c r="BV79" s="49">
        <v>444969831.40750003</v>
      </c>
      <c r="BW79" s="49">
        <v>79109.27</v>
      </c>
      <c r="BX79" s="49">
        <v>4324754.29</v>
      </c>
      <c r="BY79" s="49">
        <v>26055</v>
      </c>
      <c r="BZ79" s="49">
        <v>125642641.04999989</v>
      </c>
      <c r="CA79" s="49">
        <v>216762403.49999997</v>
      </c>
      <c r="CB79" s="49">
        <v>50356793.222699642</v>
      </c>
      <c r="CC79" s="49">
        <v>66416.539999999994</v>
      </c>
      <c r="CD79" s="49">
        <v>0</v>
      </c>
      <c r="CE79" s="49">
        <v>0</v>
      </c>
      <c r="CF79" s="49">
        <v>0</v>
      </c>
      <c r="CG79" s="49">
        <v>0</v>
      </c>
      <c r="CH79" s="49">
        <v>0</v>
      </c>
      <c r="CI79" s="49">
        <v>0</v>
      </c>
      <c r="CJ79" s="49">
        <v>5505933285.1851988</v>
      </c>
      <c r="CK79" s="49">
        <v>17559238.739999998</v>
      </c>
      <c r="CL79" s="49">
        <v>553018155.4044981</v>
      </c>
      <c r="CM79" s="49">
        <v>861011.79</v>
      </c>
      <c r="CN79" s="49">
        <v>171636316.89970005</v>
      </c>
      <c r="CO79" s="49">
        <v>0</v>
      </c>
      <c r="CP79" s="49">
        <v>0</v>
      </c>
      <c r="CQ79" s="49">
        <v>0</v>
      </c>
      <c r="CR79" s="49">
        <v>156982190.60410112</v>
      </c>
      <c r="CS79" s="49">
        <v>14.65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48736999.759999998</v>
      </c>
      <c r="DA79" s="49">
        <v>0</v>
      </c>
      <c r="DB79" s="49">
        <v>1071432.68</v>
      </c>
      <c r="DC79" s="49">
        <v>2070.7399999999998</v>
      </c>
      <c r="DD79" s="49">
        <v>3146220473.4330068</v>
      </c>
      <c r="DE79" s="49">
        <v>3613386.7600000007</v>
      </c>
      <c r="DF79" s="49">
        <v>148421468.56428611</v>
      </c>
      <c r="DG79" s="49">
        <v>0</v>
      </c>
      <c r="DH79" s="49">
        <v>0</v>
      </c>
      <c r="DI79" s="49">
        <v>0</v>
      </c>
      <c r="DJ79" s="49">
        <v>0</v>
      </c>
      <c r="DK79" s="49">
        <v>0</v>
      </c>
      <c r="DL79" s="49">
        <v>803601.28999999992</v>
      </c>
      <c r="DM79" s="49">
        <v>794.62</v>
      </c>
      <c r="DN79" s="49">
        <v>377895909.509413</v>
      </c>
      <c r="DO79" s="49">
        <v>5336481.45</v>
      </c>
      <c r="DP79" s="49">
        <v>1865428.04</v>
      </c>
      <c r="DQ79" s="49">
        <v>60793548.897357985</v>
      </c>
      <c r="DR79" s="49">
        <v>0</v>
      </c>
      <c r="DS79" s="49">
        <v>0</v>
      </c>
      <c r="DT79" s="49">
        <v>6102255.4580404535</v>
      </c>
      <c r="DU79" s="49">
        <v>3180.41</v>
      </c>
      <c r="DV79" s="49">
        <v>48793638.303920709</v>
      </c>
      <c r="DW79" s="49">
        <v>0</v>
      </c>
      <c r="DX79" s="49">
        <v>1438288247.7973447</v>
      </c>
      <c r="DY79" s="49">
        <v>41193.14</v>
      </c>
      <c r="DZ79" s="49">
        <v>0</v>
      </c>
      <c r="EA79" s="49">
        <v>0</v>
      </c>
      <c r="EB79" s="49">
        <v>2509983679.3114061</v>
      </c>
      <c r="EC79" s="49">
        <v>2472114.1519999998</v>
      </c>
      <c r="ED79" s="49">
        <v>175174022.17700005</v>
      </c>
      <c r="EE79" s="49">
        <v>4913700.0829999996</v>
      </c>
      <c r="EF79" s="49">
        <v>1200079018.5574999</v>
      </c>
      <c r="EG79" s="49">
        <v>1899256.344</v>
      </c>
      <c r="EH79" s="49">
        <v>2755502882.7825265</v>
      </c>
      <c r="EI79" s="49">
        <v>11077573.334999999</v>
      </c>
      <c r="EJ79" s="49">
        <v>0</v>
      </c>
      <c r="EK79" s="49">
        <v>0</v>
      </c>
      <c r="EL79" s="49">
        <v>15000</v>
      </c>
      <c r="EM79" s="49">
        <v>0</v>
      </c>
      <c r="EN79" s="49">
        <v>388193014.83700001</v>
      </c>
      <c r="EO79" s="49">
        <v>62742.51</v>
      </c>
      <c r="EP79" s="49">
        <v>9023841.3599999994</v>
      </c>
      <c r="EQ79" s="49">
        <v>0</v>
      </c>
      <c r="ER79" s="49">
        <v>0</v>
      </c>
      <c r="ES79" s="49">
        <v>0</v>
      </c>
      <c r="ET79" s="49">
        <v>0</v>
      </c>
      <c r="EU79" s="49">
        <v>0</v>
      </c>
      <c r="EV79" s="49">
        <v>322711648.8499999</v>
      </c>
      <c r="EW79" s="49">
        <v>0</v>
      </c>
      <c r="EX79" s="49">
        <v>9461752854.7799816</v>
      </c>
      <c r="EY79" s="49">
        <v>0</v>
      </c>
      <c r="EZ79" s="49">
        <v>45735012.640000001</v>
      </c>
      <c r="FA79" s="49">
        <v>0</v>
      </c>
      <c r="FB79" s="49">
        <v>2172889865.3699989</v>
      </c>
      <c r="FC79" s="49">
        <v>0</v>
      </c>
      <c r="FD79" s="49">
        <v>4008795.5999999996</v>
      </c>
      <c r="FE79" s="49">
        <v>0</v>
      </c>
      <c r="FF79" s="49">
        <v>0</v>
      </c>
      <c r="FG79" s="49">
        <v>0</v>
      </c>
      <c r="FH79" s="49">
        <v>39449715.890000001</v>
      </c>
      <c r="FI79" s="49">
        <v>0</v>
      </c>
      <c r="FJ79" s="49">
        <v>310858941.48000002</v>
      </c>
      <c r="FK79" s="49">
        <v>0</v>
      </c>
      <c r="FL79" s="49">
        <v>125400538.37619042</v>
      </c>
      <c r="FM79" s="49">
        <v>0.1</v>
      </c>
      <c r="FN79" s="49">
        <v>46104741555.018173</v>
      </c>
      <c r="FO79" s="49">
        <v>15123497.960000003</v>
      </c>
      <c r="FP79" s="49">
        <v>1013444634.1220002</v>
      </c>
      <c r="FQ79" s="49">
        <v>0</v>
      </c>
      <c r="FR79" s="49">
        <v>320585802.30004102</v>
      </c>
      <c r="FS79" s="49">
        <v>0</v>
      </c>
      <c r="FT79" s="49">
        <v>15426600737.840624</v>
      </c>
      <c r="FU79" s="49">
        <v>0</v>
      </c>
      <c r="FV79" s="49">
        <v>1720726943.3260813</v>
      </c>
      <c r="FW79" s="49">
        <v>0</v>
      </c>
      <c r="FX79" s="49">
        <v>13705873794.514545</v>
      </c>
      <c r="FY79" s="49">
        <v>0</v>
      </c>
      <c r="FZ79" s="49">
        <v>29344110380.755524</v>
      </c>
      <c r="GA79" s="49">
        <v>15123497.960000003</v>
      </c>
      <c r="GB79" s="49">
        <v>4172504612.3229065</v>
      </c>
      <c r="GC79" s="49">
        <v>1995673.5399999996</v>
      </c>
      <c r="GD79" s="49">
        <v>25171605768.43261</v>
      </c>
      <c r="GE79" s="49">
        <v>13127824.420000004</v>
      </c>
      <c r="GF79" s="49">
        <v>479877952.1638357</v>
      </c>
      <c r="GG79" s="49">
        <v>96430.71</v>
      </c>
      <c r="GH79" s="49">
        <v>646631009.13</v>
      </c>
      <c r="GI79" s="49">
        <v>0</v>
      </c>
      <c r="GJ79" s="49">
        <v>710180.22999999986</v>
      </c>
      <c r="GK79" s="49">
        <v>0</v>
      </c>
      <c r="GL79" s="49">
        <v>19922961.240000002</v>
      </c>
      <c r="GM79" s="49">
        <v>0</v>
      </c>
      <c r="GN79" s="49">
        <v>23421965558.16021</v>
      </c>
      <c r="GO79" s="49">
        <v>85123348.73999995</v>
      </c>
      <c r="GP79" s="49">
        <v>0</v>
      </c>
      <c r="GQ79" s="49">
        <v>0</v>
      </c>
      <c r="GR79" s="49">
        <v>0</v>
      </c>
      <c r="GS79" s="49">
        <v>0</v>
      </c>
      <c r="GT79" s="49">
        <v>0</v>
      </c>
      <c r="GU79" s="49">
        <v>0</v>
      </c>
      <c r="GV79" s="49">
        <v>0</v>
      </c>
      <c r="GW79" s="49">
        <v>0</v>
      </c>
      <c r="GX79" s="49">
        <v>0</v>
      </c>
      <c r="GY79" s="49">
        <v>0</v>
      </c>
      <c r="GZ79" s="49">
        <v>0</v>
      </c>
      <c r="HA79" s="49">
        <v>0</v>
      </c>
      <c r="HB79" s="49">
        <v>0</v>
      </c>
      <c r="HC79" s="49">
        <v>0</v>
      </c>
      <c r="HD79" s="49">
        <v>0</v>
      </c>
      <c r="HE79" s="49">
        <v>0</v>
      </c>
      <c r="HF79" s="49">
        <v>0</v>
      </c>
      <c r="HG79" s="49">
        <v>0</v>
      </c>
      <c r="HH79" s="49">
        <v>0</v>
      </c>
      <c r="HI79" s="49">
        <v>0</v>
      </c>
      <c r="HJ79" s="49">
        <v>0</v>
      </c>
      <c r="HK79" s="49">
        <v>0</v>
      </c>
      <c r="HL79" s="49">
        <v>0</v>
      </c>
      <c r="HM79" s="49">
        <v>0</v>
      </c>
      <c r="HN79" s="49">
        <v>0</v>
      </c>
      <c r="HO79" s="49">
        <v>0</v>
      </c>
      <c r="HP79" s="49">
        <v>0</v>
      </c>
      <c r="HQ79" s="49">
        <v>0</v>
      </c>
      <c r="HR79" s="49">
        <v>0</v>
      </c>
      <c r="HS79" s="49">
        <v>0</v>
      </c>
      <c r="HT79" s="49">
        <v>193488114387.99817</v>
      </c>
      <c r="HU79" s="49">
        <v>624519106.96635795</v>
      </c>
    </row>
    <row r="80" spans="1:229" s="35" customFormat="1">
      <c r="A80" s="53"/>
      <c r="B80" s="53"/>
      <c r="C80" s="53"/>
    </row>
    <row r="81" spans="1:3" s="35" customFormat="1">
      <c r="A81" s="53"/>
      <c r="B81" s="53"/>
      <c r="C81" s="53"/>
    </row>
    <row r="82" spans="1:3" s="35" customFormat="1">
      <c r="A82" s="53"/>
      <c r="B82" s="53"/>
      <c r="C82" s="53"/>
    </row>
    <row r="83" spans="1:3" s="35" customFormat="1">
      <c r="A83" s="53"/>
      <c r="B83" s="53"/>
      <c r="C83" s="53"/>
    </row>
    <row r="84" spans="1:3" s="35" customFormat="1">
      <c r="A84" s="53"/>
      <c r="B84" s="53"/>
      <c r="C84" s="53"/>
    </row>
    <row r="85" spans="1:3" s="35" customFormat="1">
      <c r="A85" s="53"/>
      <c r="B85" s="53"/>
      <c r="C85" s="53"/>
    </row>
    <row r="86" spans="1:3" s="35" customFormat="1">
      <c r="A86" s="53"/>
      <c r="B86" s="53"/>
      <c r="C86" s="53"/>
    </row>
    <row r="87" spans="1:3" s="35" customFormat="1">
      <c r="A87" s="53"/>
      <c r="B87" s="53"/>
      <c r="C87" s="53"/>
    </row>
    <row r="88" spans="1:3" s="35" customFormat="1">
      <c r="A88" s="53"/>
      <c r="B88" s="53"/>
      <c r="C88" s="53"/>
    </row>
    <row r="89" spans="1:3" s="35" customFormat="1">
      <c r="A89" s="53"/>
      <c r="B89" s="53"/>
      <c r="C89" s="53"/>
    </row>
    <row r="90" spans="1:3" s="35" customFormat="1">
      <c r="A90" s="53"/>
      <c r="B90" s="53"/>
      <c r="C90" s="53"/>
    </row>
    <row r="91" spans="1:3" s="35" customFormat="1">
      <c r="A91" s="53"/>
      <c r="B91" s="53"/>
      <c r="C91" s="53"/>
    </row>
    <row r="92" spans="1:3" s="35" customFormat="1">
      <c r="A92" s="53"/>
      <c r="B92" s="53"/>
      <c r="C92" s="53"/>
    </row>
    <row r="93" spans="1:3" s="35" customFormat="1">
      <c r="A93" s="53"/>
      <c r="B93" s="53"/>
      <c r="C93" s="53"/>
    </row>
    <row r="94" spans="1:3" s="35" customFormat="1">
      <c r="A94" s="53"/>
      <c r="B94" s="53"/>
      <c r="C94" s="53"/>
    </row>
    <row r="95" spans="1:3" s="35" customFormat="1">
      <c r="A95" s="53"/>
      <c r="B95" s="53"/>
      <c r="C95" s="53"/>
    </row>
    <row r="96" spans="1:3" s="35" customFormat="1">
      <c r="A96" s="53"/>
      <c r="B96" s="53"/>
      <c r="C96" s="53"/>
    </row>
    <row r="97" spans="1:3" s="35" customFormat="1">
      <c r="A97" s="53"/>
      <c r="B97" s="53"/>
      <c r="C97" s="53"/>
    </row>
    <row r="98" spans="1:3" s="35" customFormat="1">
      <c r="A98" s="53"/>
      <c r="B98" s="53"/>
      <c r="C98" s="53"/>
    </row>
    <row r="99" spans="1:3" s="35" customFormat="1">
      <c r="A99" s="53"/>
      <c r="B99" s="53"/>
      <c r="C99" s="53"/>
    </row>
    <row r="100" spans="1:3" s="35" customFormat="1">
      <c r="A100" s="53"/>
      <c r="B100" s="53"/>
      <c r="C100" s="53"/>
    </row>
    <row r="101" spans="1:3" s="35" customFormat="1">
      <c r="A101" s="53"/>
      <c r="B101" s="53"/>
      <c r="C101" s="53"/>
    </row>
    <row r="102" spans="1:3" s="35" customFormat="1">
      <c r="A102" s="53"/>
      <c r="B102" s="53"/>
      <c r="C102" s="53"/>
    </row>
    <row r="103" spans="1:3" s="35" customFormat="1">
      <c r="A103" s="53"/>
      <c r="B103" s="53"/>
      <c r="C103" s="53"/>
    </row>
    <row r="104" spans="1:3" s="35" customFormat="1">
      <c r="A104" s="53"/>
      <c r="B104" s="53"/>
      <c r="C104" s="53"/>
    </row>
    <row r="105" spans="1:3" s="35" customFormat="1">
      <c r="A105" s="53"/>
      <c r="B105" s="53"/>
      <c r="C105" s="53"/>
    </row>
    <row r="106" spans="1:3" s="35" customFormat="1">
      <c r="A106" s="53"/>
      <c r="B106" s="53"/>
      <c r="C106" s="53"/>
    </row>
    <row r="107" spans="1:3" s="35" customFormat="1">
      <c r="A107" s="53"/>
      <c r="B107" s="53"/>
      <c r="C107" s="53"/>
    </row>
    <row r="108" spans="1:3" s="35" customFormat="1">
      <c r="A108" s="53"/>
      <c r="B108" s="53"/>
      <c r="C108" s="53"/>
    </row>
    <row r="109" spans="1:3" s="35" customFormat="1">
      <c r="A109" s="53"/>
      <c r="B109" s="53"/>
      <c r="C109" s="53"/>
    </row>
    <row r="110" spans="1:3" s="35" customFormat="1">
      <c r="A110" s="53"/>
      <c r="B110" s="53"/>
      <c r="C110" s="53"/>
    </row>
    <row r="111" spans="1:3" s="35" customFormat="1">
      <c r="A111" s="53"/>
      <c r="B111" s="53"/>
      <c r="C111" s="53"/>
    </row>
    <row r="112" spans="1:3" s="35" customFormat="1">
      <c r="A112" s="53"/>
      <c r="B112" s="53"/>
      <c r="C112" s="53"/>
    </row>
    <row r="113" spans="1:3" s="35" customFormat="1">
      <c r="A113" s="53"/>
      <c r="B113" s="53"/>
      <c r="C113" s="53"/>
    </row>
    <row r="114" spans="1:3" s="35" customFormat="1">
      <c r="A114" s="53"/>
      <c r="B114" s="53"/>
      <c r="C114" s="53"/>
    </row>
    <row r="115" spans="1:3" s="35" customFormat="1">
      <c r="A115" s="53"/>
      <c r="B115" s="53"/>
      <c r="C115" s="53"/>
    </row>
    <row r="116" spans="1:3" s="35" customFormat="1">
      <c r="A116" s="53"/>
      <c r="B116" s="53"/>
      <c r="C116" s="53"/>
    </row>
    <row r="117" spans="1:3" s="35" customFormat="1">
      <c r="A117" s="53"/>
      <c r="B117" s="53"/>
      <c r="C117" s="53"/>
    </row>
    <row r="118" spans="1:3" s="35" customFormat="1">
      <c r="A118" s="53"/>
      <c r="B118" s="53"/>
      <c r="C118" s="53"/>
    </row>
    <row r="119" spans="1:3" s="35" customFormat="1">
      <c r="A119" s="53"/>
      <c r="B119" s="53"/>
      <c r="C119" s="53"/>
    </row>
    <row r="120" spans="1:3" s="35" customFormat="1">
      <c r="A120" s="53"/>
      <c r="B120" s="53"/>
      <c r="C120" s="53"/>
    </row>
    <row r="121" spans="1:3" s="35" customFormat="1">
      <c r="A121" s="53"/>
      <c r="B121" s="53"/>
      <c r="C121" s="53"/>
    </row>
    <row r="122" spans="1:3" s="35" customFormat="1">
      <c r="A122" s="53"/>
      <c r="B122" s="53"/>
      <c r="C122" s="53"/>
    </row>
    <row r="123" spans="1:3" s="35" customFormat="1">
      <c r="A123" s="53"/>
      <c r="B123" s="53"/>
      <c r="C123" s="53"/>
    </row>
    <row r="124" spans="1:3" s="35" customFormat="1">
      <c r="A124" s="53"/>
      <c r="B124" s="53"/>
      <c r="C124" s="53"/>
    </row>
    <row r="125" spans="1:3" s="35" customFormat="1">
      <c r="A125" s="53"/>
      <c r="B125" s="53"/>
      <c r="C125" s="53"/>
    </row>
    <row r="126" spans="1:3" s="35" customFormat="1">
      <c r="A126" s="53"/>
      <c r="B126" s="53"/>
      <c r="C126" s="53"/>
    </row>
    <row r="127" spans="1:3" s="35" customFormat="1">
      <c r="A127" s="53"/>
      <c r="B127" s="53"/>
      <c r="C127" s="53"/>
    </row>
    <row r="128" spans="1:3" s="35" customFormat="1">
      <c r="A128" s="53"/>
      <c r="B128" s="53"/>
      <c r="C128" s="53"/>
    </row>
    <row r="129" spans="1:229" s="35" customFormat="1">
      <c r="A129" s="53"/>
      <c r="B129" s="53"/>
      <c r="C129" s="53"/>
    </row>
    <row r="130" spans="1:229" s="35" customFormat="1">
      <c r="A130" s="53"/>
      <c r="B130" s="53"/>
      <c r="C130" s="53"/>
    </row>
    <row r="131" spans="1:229" s="35" customFormat="1">
      <c r="A131" s="53"/>
      <c r="B131" s="53"/>
      <c r="C131" s="53"/>
    </row>
    <row r="132" spans="1:229" s="35" customFormat="1">
      <c r="A132" s="53"/>
      <c r="B132" s="53"/>
      <c r="C132" s="53"/>
    </row>
    <row r="133" spans="1:229" s="35" customFormat="1">
      <c r="A133" s="53"/>
      <c r="B133" s="53"/>
      <c r="C133" s="53"/>
    </row>
    <row r="134" spans="1:229" s="35" customFormat="1">
      <c r="A134" s="53"/>
      <c r="B134" s="53"/>
      <c r="C134" s="53"/>
    </row>
    <row r="135" spans="1:229" s="35" customFormat="1">
      <c r="A135" s="53"/>
      <c r="B135" s="53"/>
      <c r="C135" s="53"/>
    </row>
    <row r="136" spans="1:229" s="35" customFormat="1">
      <c r="A136" s="53"/>
      <c r="B136" s="53"/>
      <c r="C136" s="53"/>
    </row>
    <row r="137" spans="1:229" s="35" customFormat="1">
      <c r="A137" s="53"/>
      <c r="B137" s="53"/>
      <c r="C137" s="53"/>
    </row>
    <row r="138" spans="1:229" s="35" customFormat="1">
      <c r="A138" s="53"/>
      <c r="B138" s="53"/>
      <c r="C138" s="53"/>
    </row>
    <row r="139" spans="1:229" s="35" customFormat="1"/>
    <row r="140" spans="1:229" s="35" customFormat="1"/>
    <row r="141" spans="1:229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</row>
    <row r="142" spans="1:229" s="35" customFormat="1"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</row>
    <row r="143" spans="1:229" s="35" customFormat="1"/>
    <row r="144" spans="1:229" s="35" customFormat="1"/>
    <row r="145" spans="1:3" s="35" customFormat="1"/>
    <row r="146" spans="1:3" s="35" customFormat="1">
      <c r="A146" s="53"/>
      <c r="B146" s="53"/>
      <c r="C146" s="53"/>
    </row>
    <row r="147" spans="1:3" s="35" customFormat="1">
      <c r="A147" s="53"/>
      <c r="B147" s="53"/>
      <c r="C147" s="53"/>
    </row>
    <row r="148" spans="1:3" s="35" customFormat="1">
      <c r="A148" s="53"/>
      <c r="B148" s="53"/>
      <c r="C148" s="53"/>
    </row>
    <row r="149" spans="1:3" s="35" customFormat="1">
      <c r="A149" s="53"/>
      <c r="B149" s="53"/>
      <c r="C149" s="53"/>
    </row>
    <row r="150" spans="1:3" s="35" customFormat="1">
      <c r="A150" s="53"/>
      <c r="B150" s="53"/>
      <c r="C150" s="53"/>
    </row>
    <row r="151" spans="1:3" s="35" customFormat="1">
      <c r="A151" s="53"/>
      <c r="B151" s="53"/>
      <c r="C151" s="53"/>
    </row>
    <row r="152" spans="1:3" s="35" customFormat="1">
      <c r="A152" s="53"/>
      <c r="B152" s="53"/>
      <c r="C152" s="53"/>
    </row>
    <row r="153" spans="1:3" s="35" customFormat="1">
      <c r="A153" s="53"/>
      <c r="B153" s="53"/>
      <c r="C153" s="53"/>
    </row>
    <row r="154" spans="1:3" s="35" customFormat="1">
      <c r="A154" s="53"/>
      <c r="B154" s="53"/>
      <c r="C154" s="53"/>
    </row>
    <row r="155" spans="1:3" s="35" customFormat="1">
      <c r="A155" s="53"/>
      <c r="B155" s="53"/>
      <c r="C155" s="53"/>
    </row>
    <row r="156" spans="1:3" s="35" customFormat="1">
      <c r="A156" s="53"/>
      <c r="B156" s="53"/>
      <c r="C156" s="53"/>
    </row>
    <row r="157" spans="1:3" s="35" customFormat="1">
      <c r="A157" s="53"/>
      <c r="B157" s="53"/>
      <c r="C157" s="53"/>
    </row>
    <row r="158" spans="1:3" s="35" customFormat="1">
      <c r="A158" s="53"/>
      <c r="B158" s="53"/>
      <c r="C158" s="53"/>
    </row>
    <row r="159" spans="1:3" s="35" customFormat="1">
      <c r="A159" s="53"/>
      <c r="B159" s="53"/>
      <c r="C159" s="53"/>
    </row>
    <row r="160" spans="1:3" s="35" customFormat="1">
      <c r="A160" s="53"/>
      <c r="B160" s="53"/>
      <c r="C160" s="53"/>
    </row>
    <row r="161" spans="1:241" s="35" customFormat="1">
      <c r="A161" s="53"/>
      <c r="B161" s="53"/>
      <c r="C161" s="53"/>
    </row>
    <row r="162" spans="1:241" s="35" customFormat="1">
      <c r="A162" s="53"/>
      <c r="B162" s="53"/>
      <c r="C162" s="53"/>
    </row>
    <row r="163" spans="1:241" s="35" customFormat="1">
      <c r="A163" s="53"/>
      <c r="B163" s="53"/>
      <c r="C163" s="5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</row>
  </sheetData>
  <mergeCells count="113">
    <mergeCell ref="D5:E5"/>
    <mergeCell ref="F5:G5"/>
    <mergeCell ref="H5:I5"/>
    <mergeCell ref="J5:K5"/>
    <mergeCell ref="L5:M5"/>
    <mergeCell ref="N5:O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BX5:BY5"/>
    <mergeCell ref="BZ5:CA5"/>
    <mergeCell ref="CB5:CC5"/>
    <mergeCell ref="CD5:CE5"/>
    <mergeCell ref="CF5:CG5"/>
    <mergeCell ref="CH5:CI5"/>
    <mergeCell ref="BL5:BM5"/>
    <mergeCell ref="BN5:BO5"/>
    <mergeCell ref="BP5:BQ5"/>
    <mergeCell ref="BR5:BS5"/>
    <mergeCell ref="BT5:BU5"/>
    <mergeCell ref="BV5:BW5"/>
    <mergeCell ref="CV5:CW5"/>
    <mergeCell ref="CX5:CY5"/>
    <mergeCell ref="CZ5:DA5"/>
    <mergeCell ref="DB5:DC5"/>
    <mergeCell ref="DD5:DE5"/>
    <mergeCell ref="DF5:DG5"/>
    <mergeCell ref="CJ5:CK5"/>
    <mergeCell ref="CL5:CM5"/>
    <mergeCell ref="CN5:CO5"/>
    <mergeCell ref="CP5:CQ5"/>
    <mergeCell ref="CR5:CS5"/>
    <mergeCell ref="CT5:CU5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ER5:ES5"/>
    <mergeCell ref="ET5:EU5"/>
    <mergeCell ref="EV5:EW5"/>
    <mergeCell ref="EX5:EY5"/>
    <mergeCell ref="EZ5:FA5"/>
    <mergeCell ref="FB5:FC5"/>
    <mergeCell ref="EF5:EG5"/>
    <mergeCell ref="EH5:EI5"/>
    <mergeCell ref="EJ5:EK5"/>
    <mergeCell ref="EL5:EM5"/>
    <mergeCell ref="EN5:EO5"/>
    <mergeCell ref="EP5:EQ5"/>
    <mergeCell ref="FP5:FQ5"/>
    <mergeCell ref="FR5:FS5"/>
    <mergeCell ref="FT5:FU5"/>
    <mergeCell ref="FV5:FW5"/>
    <mergeCell ref="FX5:FY5"/>
    <mergeCell ref="FZ5:GA5"/>
    <mergeCell ref="FD5:FE5"/>
    <mergeCell ref="FF5:FG5"/>
    <mergeCell ref="FH5:FI5"/>
    <mergeCell ref="FJ5:FK5"/>
    <mergeCell ref="FL5:FM5"/>
    <mergeCell ref="FN5:FO5"/>
    <mergeCell ref="GN5:GO5"/>
    <mergeCell ref="GP5:GQ5"/>
    <mergeCell ref="GR5:GS5"/>
    <mergeCell ref="GT5:GU5"/>
    <mergeCell ref="GV5:GW5"/>
    <mergeCell ref="GX5:GY5"/>
    <mergeCell ref="GB5:GC5"/>
    <mergeCell ref="GD5:GE5"/>
    <mergeCell ref="GF5:GG5"/>
    <mergeCell ref="GH5:GI5"/>
    <mergeCell ref="GJ5:GK5"/>
    <mergeCell ref="GL5:GM5"/>
    <mergeCell ref="HL5:HM5"/>
    <mergeCell ref="HN5:HO5"/>
    <mergeCell ref="HP5:HQ5"/>
    <mergeCell ref="HR5:HS5"/>
    <mergeCell ref="HT5:HU5"/>
    <mergeCell ref="GZ5:HA5"/>
    <mergeCell ref="HB5:HC5"/>
    <mergeCell ref="HD5:HE5"/>
    <mergeCell ref="HF5:HG5"/>
    <mergeCell ref="HH5:HI5"/>
    <mergeCell ref="HJ5:HK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3CBB-AB93-4477-B88A-98D0FFDCF3B3}">
  <dimension ref="A1:IG163"/>
  <sheetViews>
    <sheetView showGridLines="0" zoomScale="80" zoomScaleNormal="80" workbookViewId="0">
      <pane xSplit="3" ySplit="6" topLeftCell="D7" activePane="bottomRight" state="frozen"/>
      <selection activeCell="HK58" sqref="HK58"/>
      <selection pane="topRight" activeCell="HK58" sqref="HK58"/>
      <selection pane="bottomLeft" activeCell="HK58" sqref="HK58"/>
      <selection pane="bottomRight" activeCell="D7" sqref="D7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29" width="15.5703125" style="3" customWidth="1"/>
    <col min="230" max="16384" width="9.140625" style="3"/>
  </cols>
  <sheetData>
    <row r="1" spans="1:229" ht="15" customHeight="1">
      <c r="A1" s="1" t="s">
        <v>0</v>
      </c>
      <c r="B1" s="2"/>
      <c r="C1" s="2"/>
    </row>
    <row r="2" spans="1:229" ht="15" customHeight="1">
      <c r="A2" s="1" t="s">
        <v>5</v>
      </c>
      <c r="B2" s="2"/>
      <c r="C2" s="2"/>
    </row>
    <row r="3" spans="1:229" ht="15" customHeight="1">
      <c r="A3" s="5" t="s">
        <v>364</v>
      </c>
      <c r="B3" s="2"/>
      <c r="C3" s="2"/>
    </row>
    <row r="4" spans="1:229" ht="15" customHeight="1"/>
    <row r="5" spans="1:229" ht="22.5" customHeight="1">
      <c r="D5" s="99">
        <v>701</v>
      </c>
      <c r="E5" s="100"/>
      <c r="F5" s="99">
        <v>900</v>
      </c>
      <c r="G5" s="100"/>
      <c r="H5" s="99">
        <v>901</v>
      </c>
      <c r="I5" s="100"/>
      <c r="J5" s="99">
        <v>902</v>
      </c>
      <c r="K5" s="100"/>
      <c r="L5" s="99">
        <v>702</v>
      </c>
      <c r="M5" s="100"/>
      <c r="N5" s="99">
        <v>703</v>
      </c>
      <c r="O5" s="100"/>
      <c r="P5" s="99">
        <v>704</v>
      </c>
      <c r="Q5" s="100"/>
      <c r="R5" s="99">
        <v>705</v>
      </c>
      <c r="S5" s="100"/>
      <c r="T5" s="99">
        <v>706</v>
      </c>
      <c r="U5" s="100"/>
      <c r="V5" s="99">
        <v>707</v>
      </c>
      <c r="W5" s="100"/>
      <c r="X5" s="99">
        <v>708</v>
      </c>
      <c r="Y5" s="100"/>
      <c r="Z5" s="99">
        <v>710</v>
      </c>
      <c r="AA5" s="100"/>
      <c r="AB5" s="99">
        <v>711</v>
      </c>
      <c r="AC5" s="100"/>
      <c r="AD5" s="99">
        <v>712</v>
      </c>
      <c r="AE5" s="100"/>
      <c r="AF5" s="99">
        <v>713</v>
      </c>
      <c r="AG5" s="100"/>
      <c r="AH5" s="99">
        <v>714</v>
      </c>
      <c r="AI5" s="100"/>
      <c r="AJ5" s="99" t="s">
        <v>159</v>
      </c>
      <c r="AK5" s="100"/>
      <c r="AL5" s="99">
        <v>903</v>
      </c>
      <c r="AM5" s="100"/>
      <c r="AN5" s="99">
        <v>716</v>
      </c>
      <c r="AO5" s="100"/>
      <c r="AP5" s="99">
        <v>717</v>
      </c>
      <c r="AQ5" s="100"/>
      <c r="AR5" s="99">
        <v>718</v>
      </c>
      <c r="AS5" s="100"/>
      <c r="AT5" s="99">
        <v>719</v>
      </c>
      <c r="AU5" s="100"/>
      <c r="AV5" s="99">
        <v>720</v>
      </c>
      <c r="AW5" s="100"/>
      <c r="AX5" s="99">
        <v>721</v>
      </c>
      <c r="AY5" s="100"/>
      <c r="AZ5" s="99">
        <v>722</v>
      </c>
      <c r="BA5" s="100"/>
      <c r="BB5" s="99">
        <v>723</v>
      </c>
      <c r="BC5" s="100"/>
      <c r="BD5" s="99">
        <v>724</v>
      </c>
      <c r="BE5" s="100"/>
      <c r="BF5" s="99">
        <v>725</v>
      </c>
      <c r="BG5" s="100"/>
      <c r="BH5" s="99">
        <v>726</v>
      </c>
      <c r="BI5" s="100"/>
      <c r="BJ5" s="99">
        <v>727</v>
      </c>
      <c r="BK5" s="100"/>
      <c r="BL5" s="99">
        <v>728</v>
      </c>
      <c r="BM5" s="100"/>
      <c r="BN5" s="99">
        <v>729</v>
      </c>
      <c r="BO5" s="100"/>
      <c r="BP5" s="99">
        <v>730</v>
      </c>
      <c r="BQ5" s="100"/>
      <c r="BR5" s="99">
        <v>731</v>
      </c>
      <c r="BS5" s="100"/>
      <c r="BT5" s="99">
        <v>732</v>
      </c>
      <c r="BU5" s="100"/>
      <c r="BV5" s="99">
        <v>733</v>
      </c>
      <c r="BW5" s="100"/>
      <c r="BX5" s="99">
        <v>734</v>
      </c>
      <c r="BY5" s="100"/>
      <c r="BZ5" s="99">
        <v>735</v>
      </c>
      <c r="CA5" s="100"/>
      <c r="CB5" s="99">
        <v>736</v>
      </c>
      <c r="CC5" s="100"/>
      <c r="CD5" s="99">
        <v>737</v>
      </c>
      <c r="CE5" s="100"/>
      <c r="CF5" s="99">
        <v>738</v>
      </c>
      <c r="CG5" s="100"/>
      <c r="CH5" s="99">
        <v>739</v>
      </c>
      <c r="CI5" s="100"/>
      <c r="CJ5" s="99">
        <v>740</v>
      </c>
      <c r="CK5" s="100"/>
      <c r="CL5" s="99">
        <v>741</v>
      </c>
      <c r="CM5" s="100"/>
      <c r="CN5" s="99">
        <v>742</v>
      </c>
      <c r="CO5" s="100"/>
      <c r="CP5" s="99">
        <v>743</v>
      </c>
      <c r="CQ5" s="100"/>
      <c r="CR5" s="99">
        <v>744</v>
      </c>
      <c r="CS5" s="100"/>
      <c r="CT5" s="99">
        <v>745</v>
      </c>
      <c r="CU5" s="100"/>
      <c r="CV5" s="99">
        <v>746</v>
      </c>
      <c r="CW5" s="100"/>
      <c r="CX5" s="99">
        <v>747</v>
      </c>
      <c r="CY5" s="100"/>
      <c r="CZ5" s="99">
        <v>748</v>
      </c>
      <c r="DA5" s="100"/>
      <c r="DB5" s="99">
        <v>749</v>
      </c>
      <c r="DC5" s="100"/>
      <c r="DD5" s="99">
        <v>750</v>
      </c>
      <c r="DE5" s="100"/>
      <c r="DF5" s="99">
        <v>751</v>
      </c>
      <c r="DG5" s="100"/>
      <c r="DH5" s="99">
        <v>752</v>
      </c>
      <c r="DI5" s="100"/>
      <c r="DJ5" s="99">
        <v>753</v>
      </c>
      <c r="DK5" s="100"/>
      <c r="DL5" s="99">
        <v>754</v>
      </c>
      <c r="DM5" s="100"/>
      <c r="DN5" s="99">
        <v>755</v>
      </c>
      <c r="DO5" s="100"/>
      <c r="DP5" s="99">
        <v>756</v>
      </c>
      <c r="DQ5" s="100"/>
      <c r="DR5" s="99">
        <v>757</v>
      </c>
      <c r="DS5" s="100"/>
      <c r="DT5" s="99">
        <v>758</v>
      </c>
      <c r="DU5" s="100"/>
      <c r="DV5" s="99">
        <v>759</v>
      </c>
      <c r="DW5" s="100"/>
      <c r="DX5" s="99">
        <v>760</v>
      </c>
      <c r="DY5" s="100"/>
      <c r="DZ5" s="99">
        <v>761</v>
      </c>
      <c r="EA5" s="100"/>
      <c r="EB5" s="99">
        <v>765</v>
      </c>
      <c r="EC5" s="100"/>
      <c r="ED5" s="99">
        <v>766</v>
      </c>
      <c r="EE5" s="100"/>
      <c r="EF5" s="99">
        <v>767</v>
      </c>
      <c r="EG5" s="100"/>
      <c r="EH5" s="99">
        <v>768</v>
      </c>
      <c r="EI5" s="100"/>
      <c r="EJ5" s="99">
        <v>769</v>
      </c>
      <c r="EK5" s="100"/>
      <c r="EL5" s="99">
        <v>770</v>
      </c>
      <c r="EM5" s="100"/>
      <c r="EN5" s="99">
        <v>771</v>
      </c>
      <c r="EO5" s="100"/>
      <c r="EP5" s="99">
        <v>773</v>
      </c>
      <c r="EQ5" s="100"/>
      <c r="ER5" s="99">
        <v>774</v>
      </c>
      <c r="ES5" s="100"/>
      <c r="ET5" s="99">
        <v>775</v>
      </c>
      <c r="EU5" s="100"/>
      <c r="EV5" s="99">
        <v>776</v>
      </c>
      <c r="EW5" s="100"/>
      <c r="EX5" s="99">
        <v>777</v>
      </c>
      <c r="EY5" s="100"/>
      <c r="EZ5" s="99">
        <v>778</v>
      </c>
      <c r="FA5" s="100"/>
      <c r="FB5" s="99">
        <v>779</v>
      </c>
      <c r="FC5" s="100"/>
      <c r="FD5" s="99">
        <v>780</v>
      </c>
      <c r="FE5" s="100"/>
      <c r="FF5" s="99">
        <v>781</v>
      </c>
      <c r="FG5" s="100"/>
      <c r="FH5" s="99">
        <v>782</v>
      </c>
      <c r="FI5" s="100"/>
      <c r="FJ5" s="99">
        <v>783</v>
      </c>
      <c r="FK5" s="100"/>
      <c r="FL5" s="99">
        <v>784</v>
      </c>
      <c r="FM5" s="100"/>
      <c r="FN5" s="99">
        <v>785</v>
      </c>
      <c r="FO5" s="100"/>
      <c r="FP5" s="99">
        <v>904</v>
      </c>
      <c r="FQ5" s="100"/>
      <c r="FR5" s="99">
        <v>905</v>
      </c>
      <c r="FS5" s="100"/>
      <c r="FT5" s="99">
        <v>906</v>
      </c>
      <c r="FU5" s="100"/>
      <c r="FV5" s="99">
        <v>90601</v>
      </c>
      <c r="FW5" s="100"/>
      <c r="FX5" s="99">
        <v>90602</v>
      </c>
      <c r="FY5" s="100"/>
      <c r="FZ5" s="99">
        <v>907</v>
      </c>
      <c r="GA5" s="100"/>
      <c r="GB5" s="99">
        <v>90701</v>
      </c>
      <c r="GC5" s="100"/>
      <c r="GD5" s="99">
        <v>90702</v>
      </c>
      <c r="GE5" s="100"/>
      <c r="GF5" s="99">
        <v>786</v>
      </c>
      <c r="GG5" s="100"/>
      <c r="GH5" s="99">
        <v>789</v>
      </c>
      <c r="GI5" s="100"/>
      <c r="GJ5" s="99">
        <v>798</v>
      </c>
      <c r="GK5" s="100"/>
      <c r="GL5" s="99">
        <v>790</v>
      </c>
      <c r="GM5" s="100"/>
      <c r="GN5" s="99">
        <v>791</v>
      </c>
      <c r="GO5" s="100"/>
      <c r="GP5" s="99">
        <v>792</v>
      </c>
      <c r="GQ5" s="100"/>
      <c r="GR5" s="99">
        <v>793</v>
      </c>
      <c r="GS5" s="100"/>
      <c r="GT5" s="99">
        <v>794</v>
      </c>
      <c r="GU5" s="100"/>
      <c r="GV5" s="99">
        <v>795</v>
      </c>
      <c r="GW5" s="100"/>
      <c r="GX5" s="99">
        <v>796</v>
      </c>
      <c r="GY5" s="100"/>
      <c r="GZ5" s="99">
        <v>797</v>
      </c>
      <c r="HA5" s="100"/>
      <c r="HB5" s="99">
        <v>908</v>
      </c>
      <c r="HC5" s="100"/>
      <c r="HD5" s="99">
        <v>909</v>
      </c>
      <c r="HE5" s="100"/>
      <c r="HF5" s="99">
        <v>910</v>
      </c>
      <c r="HG5" s="100"/>
      <c r="HH5" s="99">
        <v>91001</v>
      </c>
      <c r="HI5" s="100"/>
      <c r="HJ5" s="99">
        <v>91002</v>
      </c>
      <c r="HK5" s="100"/>
      <c r="HL5" s="99">
        <v>911</v>
      </c>
      <c r="HM5" s="100"/>
      <c r="HN5" s="99">
        <v>91101</v>
      </c>
      <c r="HO5" s="100"/>
      <c r="HP5" s="99">
        <v>91102</v>
      </c>
      <c r="HQ5" s="100"/>
      <c r="HR5" s="99">
        <v>799</v>
      </c>
      <c r="HS5" s="100"/>
      <c r="HT5" s="99" t="s">
        <v>363</v>
      </c>
      <c r="HU5" s="100"/>
    </row>
    <row r="6" spans="1:229" ht="80.099999999999994" customHeight="1">
      <c r="A6" s="55" t="s">
        <v>140</v>
      </c>
      <c r="B6" s="55" t="s">
        <v>141</v>
      </c>
      <c r="C6" s="55" t="s">
        <v>142</v>
      </c>
      <c r="D6" s="56" t="s">
        <v>9</v>
      </c>
      <c r="E6" s="78" t="s">
        <v>10</v>
      </c>
      <c r="F6" s="56" t="s">
        <v>9</v>
      </c>
      <c r="G6" s="78" t="s">
        <v>10</v>
      </c>
      <c r="H6" s="56" t="s">
        <v>9</v>
      </c>
      <c r="I6" s="78" t="s">
        <v>10</v>
      </c>
      <c r="J6" s="56" t="s">
        <v>9</v>
      </c>
      <c r="K6" s="78" t="s">
        <v>10</v>
      </c>
      <c r="L6" s="56" t="s">
        <v>9</v>
      </c>
      <c r="M6" s="78" t="s">
        <v>10</v>
      </c>
      <c r="N6" s="56" t="s">
        <v>9</v>
      </c>
      <c r="O6" s="78" t="s">
        <v>10</v>
      </c>
      <c r="P6" s="56" t="s">
        <v>9</v>
      </c>
      <c r="Q6" s="78" t="s">
        <v>10</v>
      </c>
      <c r="R6" s="56" t="s">
        <v>9</v>
      </c>
      <c r="S6" s="78" t="s">
        <v>10</v>
      </c>
      <c r="T6" s="56" t="s">
        <v>9</v>
      </c>
      <c r="U6" s="78" t="s">
        <v>10</v>
      </c>
      <c r="V6" s="56" t="s">
        <v>9</v>
      </c>
      <c r="W6" s="78" t="s">
        <v>10</v>
      </c>
      <c r="X6" s="56" t="s">
        <v>9</v>
      </c>
      <c r="Y6" s="78" t="s">
        <v>10</v>
      </c>
      <c r="Z6" s="56" t="s">
        <v>9</v>
      </c>
      <c r="AA6" s="78" t="s">
        <v>10</v>
      </c>
      <c r="AB6" s="56" t="s">
        <v>9</v>
      </c>
      <c r="AC6" s="78" t="s">
        <v>10</v>
      </c>
      <c r="AD6" s="56" t="s">
        <v>9</v>
      </c>
      <c r="AE6" s="78" t="s">
        <v>10</v>
      </c>
      <c r="AF6" s="56" t="s">
        <v>9</v>
      </c>
      <c r="AG6" s="78" t="s">
        <v>10</v>
      </c>
      <c r="AH6" s="56" t="s">
        <v>9</v>
      </c>
      <c r="AI6" s="78" t="s">
        <v>10</v>
      </c>
      <c r="AJ6" s="56" t="s">
        <v>9</v>
      </c>
      <c r="AK6" s="78" t="s">
        <v>10</v>
      </c>
      <c r="AL6" s="56" t="s">
        <v>9</v>
      </c>
      <c r="AM6" s="78" t="s">
        <v>10</v>
      </c>
      <c r="AN6" s="56" t="s">
        <v>9</v>
      </c>
      <c r="AO6" s="78" t="s">
        <v>10</v>
      </c>
      <c r="AP6" s="56" t="s">
        <v>9</v>
      </c>
      <c r="AQ6" s="78" t="s">
        <v>10</v>
      </c>
      <c r="AR6" s="56" t="s">
        <v>9</v>
      </c>
      <c r="AS6" s="78" t="s">
        <v>10</v>
      </c>
      <c r="AT6" s="56" t="s">
        <v>9</v>
      </c>
      <c r="AU6" s="78" t="s">
        <v>10</v>
      </c>
      <c r="AV6" s="56" t="s">
        <v>9</v>
      </c>
      <c r="AW6" s="78" t="s">
        <v>10</v>
      </c>
      <c r="AX6" s="56" t="s">
        <v>9</v>
      </c>
      <c r="AY6" s="78" t="s">
        <v>10</v>
      </c>
      <c r="AZ6" s="56" t="s">
        <v>9</v>
      </c>
      <c r="BA6" s="78" t="s">
        <v>10</v>
      </c>
      <c r="BB6" s="56" t="s">
        <v>9</v>
      </c>
      <c r="BC6" s="78" t="s">
        <v>10</v>
      </c>
      <c r="BD6" s="56" t="s">
        <v>9</v>
      </c>
      <c r="BE6" s="78" t="s">
        <v>10</v>
      </c>
      <c r="BF6" s="56" t="s">
        <v>9</v>
      </c>
      <c r="BG6" s="78" t="s">
        <v>10</v>
      </c>
      <c r="BH6" s="56" t="s">
        <v>9</v>
      </c>
      <c r="BI6" s="78" t="s">
        <v>10</v>
      </c>
      <c r="BJ6" s="56" t="s">
        <v>9</v>
      </c>
      <c r="BK6" s="78" t="s">
        <v>10</v>
      </c>
      <c r="BL6" s="56" t="s">
        <v>9</v>
      </c>
      <c r="BM6" s="78" t="s">
        <v>10</v>
      </c>
      <c r="BN6" s="56" t="s">
        <v>9</v>
      </c>
      <c r="BO6" s="78" t="s">
        <v>10</v>
      </c>
      <c r="BP6" s="56" t="s">
        <v>9</v>
      </c>
      <c r="BQ6" s="78" t="s">
        <v>10</v>
      </c>
      <c r="BR6" s="56" t="s">
        <v>9</v>
      </c>
      <c r="BS6" s="78" t="s">
        <v>10</v>
      </c>
      <c r="BT6" s="56" t="s">
        <v>9</v>
      </c>
      <c r="BU6" s="78" t="s">
        <v>10</v>
      </c>
      <c r="BV6" s="56" t="s">
        <v>9</v>
      </c>
      <c r="BW6" s="78" t="s">
        <v>10</v>
      </c>
      <c r="BX6" s="56" t="s">
        <v>9</v>
      </c>
      <c r="BY6" s="78" t="s">
        <v>10</v>
      </c>
      <c r="BZ6" s="56" t="s">
        <v>9</v>
      </c>
      <c r="CA6" s="78" t="s">
        <v>10</v>
      </c>
      <c r="CB6" s="56" t="s">
        <v>9</v>
      </c>
      <c r="CC6" s="78" t="s">
        <v>10</v>
      </c>
      <c r="CD6" s="56" t="s">
        <v>9</v>
      </c>
      <c r="CE6" s="78" t="s">
        <v>10</v>
      </c>
      <c r="CF6" s="56" t="s">
        <v>9</v>
      </c>
      <c r="CG6" s="78" t="s">
        <v>10</v>
      </c>
      <c r="CH6" s="56" t="s">
        <v>9</v>
      </c>
      <c r="CI6" s="78" t="s">
        <v>10</v>
      </c>
      <c r="CJ6" s="56" t="s">
        <v>9</v>
      </c>
      <c r="CK6" s="78" t="s">
        <v>10</v>
      </c>
      <c r="CL6" s="56" t="s">
        <v>9</v>
      </c>
      <c r="CM6" s="78" t="s">
        <v>10</v>
      </c>
      <c r="CN6" s="56" t="s">
        <v>9</v>
      </c>
      <c r="CO6" s="78" t="s">
        <v>10</v>
      </c>
      <c r="CP6" s="56" t="s">
        <v>9</v>
      </c>
      <c r="CQ6" s="78" t="s">
        <v>10</v>
      </c>
      <c r="CR6" s="56" t="s">
        <v>9</v>
      </c>
      <c r="CS6" s="78" t="s">
        <v>10</v>
      </c>
      <c r="CT6" s="56" t="s">
        <v>9</v>
      </c>
      <c r="CU6" s="78" t="s">
        <v>10</v>
      </c>
      <c r="CV6" s="56" t="s">
        <v>9</v>
      </c>
      <c r="CW6" s="78" t="s">
        <v>10</v>
      </c>
      <c r="CX6" s="56" t="s">
        <v>9</v>
      </c>
      <c r="CY6" s="78" t="s">
        <v>10</v>
      </c>
      <c r="CZ6" s="56" t="s">
        <v>9</v>
      </c>
      <c r="DA6" s="78" t="s">
        <v>10</v>
      </c>
      <c r="DB6" s="56" t="s">
        <v>9</v>
      </c>
      <c r="DC6" s="78" t="s">
        <v>10</v>
      </c>
      <c r="DD6" s="56" t="s">
        <v>9</v>
      </c>
      <c r="DE6" s="78" t="s">
        <v>10</v>
      </c>
      <c r="DF6" s="56" t="s">
        <v>9</v>
      </c>
      <c r="DG6" s="78" t="s">
        <v>10</v>
      </c>
      <c r="DH6" s="56" t="s">
        <v>9</v>
      </c>
      <c r="DI6" s="78" t="s">
        <v>10</v>
      </c>
      <c r="DJ6" s="56" t="s">
        <v>9</v>
      </c>
      <c r="DK6" s="78" t="s">
        <v>10</v>
      </c>
      <c r="DL6" s="56" t="s">
        <v>9</v>
      </c>
      <c r="DM6" s="78" t="s">
        <v>10</v>
      </c>
      <c r="DN6" s="56" t="s">
        <v>9</v>
      </c>
      <c r="DO6" s="78" t="s">
        <v>10</v>
      </c>
      <c r="DP6" s="56" t="s">
        <v>9</v>
      </c>
      <c r="DQ6" s="78" t="s">
        <v>10</v>
      </c>
      <c r="DR6" s="56" t="s">
        <v>9</v>
      </c>
      <c r="DS6" s="78" t="s">
        <v>10</v>
      </c>
      <c r="DT6" s="56" t="s">
        <v>9</v>
      </c>
      <c r="DU6" s="78" t="s">
        <v>10</v>
      </c>
      <c r="DV6" s="56" t="s">
        <v>9</v>
      </c>
      <c r="DW6" s="78" t="s">
        <v>10</v>
      </c>
      <c r="DX6" s="56" t="s">
        <v>9</v>
      </c>
      <c r="DY6" s="78" t="s">
        <v>10</v>
      </c>
      <c r="DZ6" s="56" t="s">
        <v>9</v>
      </c>
      <c r="EA6" s="78" t="s">
        <v>10</v>
      </c>
      <c r="EB6" s="56" t="s">
        <v>9</v>
      </c>
      <c r="EC6" s="78" t="s">
        <v>10</v>
      </c>
      <c r="ED6" s="56" t="s">
        <v>9</v>
      </c>
      <c r="EE6" s="78" t="s">
        <v>10</v>
      </c>
      <c r="EF6" s="56" t="s">
        <v>9</v>
      </c>
      <c r="EG6" s="78" t="s">
        <v>10</v>
      </c>
      <c r="EH6" s="56" t="s">
        <v>9</v>
      </c>
      <c r="EI6" s="78" t="s">
        <v>10</v>
      </c>
      <c r="EJ6" s="56" t="s">
        <v>9</v>
      </c>
      <c r="EK6" s="78" t="s">
        <v>10</v>
      </c>
      <c r="EL6" s="56" t="s">
        <v>9</v>
      </c>
      <c r="EM6" s="78" t="s">
        <v>10</v>
      </c>
      <c r="EN6" s="56" t="s">
        <v>9</v>
      </c>
      <c r="EO6" s="78" t="s">
        <v>10</v>
      </c>
      <c r="EP6" s="56" t="s">
        <v>9</v>
      </c>
      <c r="EQ6" s="78" t="s">
        <v>10</v>
      </c>
      <c r="ER6" s="56" t="s">
        <v>9</v>
      </c>
      <c r="ES6" s="78" t="s">
        <v>10</v>
      </c>
      <c r="ET6" s="56" t="s">
        <v>9</v>
      </c>
      <c r="EU6" s="78" t="s">
        <v>10</v>
      </c>
      <c r="EV6" s="56" t="s">
        <v>9</v>
      </c>
      <c r="EW6" s="78" t="s">
        <v>10</v>
      </c>
      <c r="EX6" s="56" t="s">
        <v>9</v>
      </c>
      <c r="EY6" s="78" t="s">
        <v>10</v>
      </c>
      <c r="EZ6" s="56" t="s">
        <v>9</v>
      </c>
      <c r="FA6" s="78" t="s">
        <v>10</v>
      </c>
      <c r="FB6" s="56" t="s">
        <v>9</v>
      </c>
      <c r="FC6" s="78" t="s">
        <v>10</v>
      </c>
      <c r="FD6" s="56" t="s">
        <v>9</v>
      </c>
      <c r="FE6" s="78" t="s">
        <v>10</v>
      </c>
      <c r="FF6" s="56" t="s">
        <v>9</v>
      </c>
      <c r="FG6" s="78" t="s">
        <v>10</v>
      </c>
      <c r="FH6" s="56" t="s">
        <v>9</v>
      </c>
      <c r="FI6" s="78" t="s">
        <v>10</v>
      </c>
      <c r="FJ6" s="56" t="s">
        <v>9</v>
      </c>
      <c r="FK6" s="78" t="s">
        <v>10</v>
      </c>
      <c r="FL6" s="56" t="s">
        <v>9</v>
      </c>
      <c r="FM6" s="78" t="s">
        <v>10</v>
      </c>
      <c r="FN6" s="56" t="s">
        <v>9</v>
      </c>
      <c r="FO6" s="78" t="s">
        <v>10</v>
      </c>
      <c r="FP6" s="56" t="s">
        <v>9</v>
      </c>
      <c r="FQ6" s="78" t="s">
        <v>10</v>
      </c>
      <c r="FR6" s="56" t="s">
        <v>9</v>
      </c>
      <c r="FS6" s="78" t="s">
        <v>10</v>
      </c>
      <c r="FT6" s="56" t="s">
        <v>9</v>
      </c>
      <c r="FU6" s="78" t="s">
        <v>10</v>
      </c>
      <c r="FV6" s="56" t="s">
        <v>9</v>
      </c>
      <c r="FW6" s="78" t="s">
        <v>10</v>
      </c>
      <c r="FX6" s="56" t="s">
        <v>9</v>
      </c>
      <c r="FY6" s="78" t="s">
        <v>10</v>
      </c>
      <c r="FZ6" s="56" t="s">
        <v>9</v>
      </c>
      <c r="GA6" s="78" t="s">
        <v>10</v>
      </c>
      <c r="GB6" s="56" t="s">
        <v>9</v>
      </c>
      <c r="GC6" s="78" t="s">
        <v>10</v>
      </c>
      <c r="GD6" s="56" t="s">
        <v>9</v>
      </c>
      <c r="GE6" s="78" t="s">
        <v>10</v>
      </c>
      <c r="GF6" s="56" t="s">
        <v>9</v>
      </c>
      <c r="GG6" s="78" t="s">
        <v>10</v>
      </c>
      <c r="GH6" s="56" t="s">
        <v>9</v>
      </c>
      <c r="GI6" s="78" t="s">
        <v>10</v>
      </c>
      <c r="GJ6" s="56" t="s">
        <v>9</v>
      </c>
      <c r="GK6" s="78" t="s">
        <v>10</v>
      </c>
      <c r="GL6" s="56" t="s">
        <v>9</v>
      </c>
      <c r="GM6" s="78" t="s">
        <v>10</v>
      </c>
      <c r="GN6" s="56" t="s">
        <v>9</v>
      </c>
      <c r="GO6" s="78" t="s">
        <v>10</v>
      </c>
      <c r="GP6" s="56" t="s">
        <v>9</v>
      </c>
      <c r="GQ6" s="78" t="s">
        <v>10</v>
      </c>
      <c r="GR6" s="56" t="s">
        <v>9</v>
      </c>
      <c r="GS6" s="78" t="s">
        <v>10</v>
      </c>
      <c r="GT6" s="56" t="s">
        <v>9</v>
      </c>
      <c r="GU6" s="78" t="s">
        <v>10</v>
      </c>
      <c r="GV6" s="56" t="s">
        <v>9</v>
      </c>
      <c r="GW6" s="78" t="s">
        <v>10</v>
      </c>
      <c r="GX6" s="56" t="s">
        <v>9</v>
      </c>
      <c r="GY6" s="78" t="s">
        <v>10</v>
      </c>
      <c r="GZ6" s="56" t="s">
        <v>9</v>
      </c>
      <c r="HA6" s="78" t="s">
        <v>10</v>
      </c>
      <c r="HB6" s="56" t="s">
        <v>9</v>
      </c>
      <c r="HC6" s="78" t="s">
        <v>10</v>
      </c>
      <c r="HD6" s="56" t="s">
        <v>9</v>
      </c>
      <c r="HE6" s="78" t="s">
        <v>10</v>
      </c>
      <c r="HF6" s="56" t="s">
        <v>9</v>
      </c>
      <c r="HG6" s="78" t="s">
        <v>10</v>
      </c>
      <c r="HH6" s="56" t="s">
        <v>9</v>
      </c>
      <c r="HI6" s="78" t="s">
        <v>10</v>
      </c>
      <c r="HJ6" s="56" t="s">
        <v>9</v>
      </c>
      <c r="HK6" s="78" t="s">
        <v>10</v>
      </c>
      <c r="HL6" s="56" t="s">
        <v>9</v>
      </c>
      <c r="HM6" s="78" t="s">
        <v>10</v>
      </c>
      <c r="HN6" s="56" t="s">
        <v>9</v>
      </c>
      <c r="HO6" s="78" t="s">
        <v>10</v>
      </c>
      <c r="HP6" s="56" t="s">
        <v>9</v>
      </c>
      <c r="HQ6" s="78" t="s">
        <v>10</v>
      </c>
      <c r="HR6" s="56" t="s">
        <v>9</v>
      </c>
      <c r="HS6" s="78" t="s">
        <v>10</v>
      </c>
      <c r="HT6" s="79" t="s">
        <v>9</v>
      </c>
      <c r="HU6" s="79" t="s">
        <v>10</v>
      </c>
    </row>
    <row r="7" spans="1:229" s="35" customFormat="1" ht="12.75" customHeight="1">
      <c r="A7" s="57" t="s">
        <v>145</v>
      </c>
      <c r="B7" s="17">
        <v>1001</v>
      </c>
      <c r="C7" s="58" t="s">
        <v>146</v>
      </c>
      <c r="D7" s="19">
        <v>17951118.719999999</v>
      </c>
      <c r="E7" s="19">
        <v>4040733.01</v>
      </c>
      <c r="F7" s="18">
        <v>0</v>
      </c>
      <c r="G7" s="18">
        <v>0</v>
      </c>
      <c r="H7" s="18">
        <v>0</v>
      </c>
      <c r="I7" s="18">
        <v>0</v>
      </c>
      <c r="J7" s="18">
        <v>17951118.719999999</v>
      </c>
      <c r="K7" s="18">
        <v>4040733.01</v>
      </c>
      <c r="L7" s="18">
        <v>3581758.97</v>
      </c>
      <c r="M7" s="18">
        <v>441.83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8413251.8599999994</v>
      </c>
      <c r="AA7" s="18">
        <v>13558146.689999999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983925.57</v>
      </c>
      <c r="AU7" s="18">
        <v>89039</v>
      </c>
      <c r="AV7" s="18">
        <v>31853708.559999999</v>
      </c>
      <c r="AW7" s="18">
        <v>14643359.859999999</v>
      </c>
      <c r="AX7" s="18">
        <v>0</v>
      </c>
      <c r="AY7" s="18">
        <v>0</v>
      </c>
      <c r="AZ7" s="18">
        <v>1260346.5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126665.61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37295130.050000004</v>
      </c>
      <c r="BW7" s="18">
        <v>370239.37</v>
      </c>
      <c r="BX7" s="18">
        <v>0</v>
      </c>
      <c r="BY7" s="18">
        <v>0</v>
      </c>
      <c r="BZ7" s="18">
        <v>0</v>
      </c>
      <c r="CA7" s="18">
        <v>0</v>
      </c>
      <c r="CB7" s="18">
        <v>179.01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5143376.53</v>
      </c>
      <c r="CK7" s="18">
        <v>0</v>
      </c>
      <c r="CL7" s="18">
        <v>351556.92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98562.240000000005</v>
      </c>
      <c r="DE7" s="18">
        <v>76081.63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105213483.33</v>
      </c>
      <c r="EC7" s="18">
        <v>0</v>
      </c>
      <c r="ED7" s="18">
        <v>0</v>
      </c>
      <c r="EE7" s="18">
        <v>0</v>
      </c>
      <c r="EF7" s="18">
        <v>912916.43</v>
      </c>
      <c r="EG7" s="18">
        <v>59006606.899999999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26149120.030000001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9">
        <v>0</v>
      </c>
      <c r="FO7" s="19">
        <v>0</v>
      </c>
      <c r="FP7" s="18">
        <v>0</v>
      </c>
      <c r="FQ7" s="18">
        <v>0</v>
      </c>
      <c r="FR7" s="18">
        <v>0</v>
      </c>
      <c r="FS7" s="18">
        <v>0</v>
      </c>
      <c r="FT7" s="19">
        <v>0</v>
      </c>
      <c r="FU7" s="19">
        <v>0</v>
      </c>
      <c r="FV7" s="18">
        <v>0</v>
      </c>
      <c r="FW7" s="18">
        <v>0</v>
      </c>
      <c r="FX7" s="18">
        <v>0</v>
      </c>
      <c r="FY7" s="18">
        <v>0</v>
      </c>
      <c r="FZ7" s="19">
        <v>0</v>
      </c>
      <c r="GA7" s="19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9">
        <v>0</v>
      </c>
      <c r="HA7" s="19">
        <v>0</v>
      </c>
      <c r="HB7" s="18">
        <v>0</v>
      </c>
      <c r="HC7" s="18">
        <v>0</v>
      </c>
      <c r="HD7" s="18">
        <v>0</v>
      </c>
      <c r="HE7" s="18">
        <v>0</v>
      </c>
      <c r="HF7" s="19">
        <v>0</v>
      </c>
      <c r="HG7" s="19">
        <v>0</v>
      </c>
      <c r="HH7" s="18">
        <v>0</v>
      </c>
      <c r="HI7" s="18">
        <v>0</v>
      </c>
      <c r="HJ7" s="18">
        <v>0</v>
      </c>
      <c r="HK7" s="18">
        <v>0</v>
      </c>
      <c r="HL7" s="19">
        <v>0</v>
      </c>
      <c r="HM7" s="19">
        <v>0</v>
      </c>
      <c r="HN7" s="18">
        <v>0</v>
      </c>
      <c r="HO7" s="18">
        <v>0</v>
      </c>
      <c r="HP7" s="18">
        <v>0</v>
      </c>
      <c r="HQ7" s="18">
        <v>0</v>
      </c>
      <c r="HR7" s="18">
        <v>0</v>
      </c>
      <c r="HS7" s="18">
        <v>0</v>
      </c>
      <c r="HT7" s="18">
        <v>239335100.33000001</v>
      </c>
      <c r="HU7" s="18">
        <v>91784648.289999992</v>
      </c>
    </row>
    <row r="8" spans="1:229" s="35" customFormat="1" ht="12.75" customHeight="1">
      <c r="A8" s="57" t="s">
        <v>148</v>
      </c>
      <c r="B8" s="17">
        <v>1003</v>
      </c>
      <c r="C8" s="58" t="s">
        <v>146</v>
      </c>
      <c r="D8" s="19">
        <v>44518182.530000001</v>
      </c>
      <c r="E8" s="19">
        <v>0</v>
      </c>
      <c r="F8" s="18">
        <v>44518182.530000001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4154059.03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614706.77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18433273.100000001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26603.74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366463.61</v>
      </c>
      <c r="BQ8" s="18">
        <v>0</v>
      </c>
      <c r="BR8" s="18">
        <v>0</v>
      </c>
      <c r="BS8" s="18">
        <v>0</v>
      </c>
      <c r="BT8" s="18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6874635</v>
      </c>
      <c r="EC8" s="18">
        <v>0</v>
      </c>
      <c r="ED8" s="18">
        <v>0</v>
      </c>
      <c r="EE8" s="18">
        <v>0</v>
      </c>
      <c r="EF8" s="18">
        <v>141934.56</v>
      </c>
      <c r="EG8" s="18">
        <v>0</v>
      </c>
      <c r="EH8" s="18">
        <v>291.39999999999998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67805.429999999993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2199406.38</v>
      </c>
      <c r="EW8" s="18">
        <v>0</v>
      </c>
      <c r="EX8" s="18">
        <v>71537472.219999999</v>
      </c>
      <c r="EY8" s="18">
        <v>0</v>
      </c>
      <c r="EZ8" s="18">
        <v>343804.97</v>
      </c>
      <c r="FA8" s="18">
        <v>0</v>
      </c>
      <c r="FB8" s="18">
        <v>16316726.32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298020.09000000003</v>
      </c>
      <c r="FI8" s="18">
        <v>0</v>
      </c>
      <c r="FJ8" s="18">
        <v>2337694.9500000002</v>
      </c>
      <c r="FK8" s="18">
        <v>0</v>
      </c>
      <c r="FL8" s="18">
        <v>0</v>
      </c>
      <c r="FM8" s="18">
        <v>0</v>
      </c>
      <c r="FN8" s="19">
        <v>0</v>
      </c>
      <c r="FO8" s="19">
        <v>0</v>
      </c>
      <c r="FP8" s="18">
        <v>0</v>
      </c>
      <c r="FQ8" s="18">
        <v>0</v>
      </c>
      <c r="FR8" s="18">
        <v>0</v>
      </c>
      <c r="FS8" s="18">
        <v>0</v>
      </c>
      <c r="FT8" s="19">
        <v>0</v>
      </c>
      <c r="FU8" s="19">
        <v>0</v>
      </c>
      <c r="FV8" s="18">
        <v>0</v>
      </c>
      <c r="FW8" s="18">
        <v>0</v>
      </c>
      <c r="FX8" s="18">
        <v>0</v>
      </c>
      <c r="FY8" s="18">
        <v>0</v>
      </c>
      <c r="FZ8" s="19">
        <v>0</v>
      </c>
      <c r="GA8" s="19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9">
        <v>0</v>
      </c>
      <c r="HA8" s="19">
        <v>0</v>
      </c>
      <c r="HB8" s="18">
        <v>0</v>
      </c>
      <c r="HC8" s="18">
        <v>0</v>
      </c>
      <c r="HD8" s="18">
        <v>0</v>
      </c>
      <c r="HE8" s="18">
        <v>0</v>
      </c>
      <c r="HF8" s="19">
        <v>0</v>
      </c>
      <c r="HG8" s="19">
        <v>0</v>
      </c>
      <c r="HH8" s="18">
        <v>0</v>
      </c>
      <c r="HI8" s="18">
        <v>0</v>
      </c>
      <c r="HJ8" s="18">
        <v>0</v>
      </c>
      <c r="HK8" s="18">
        <v>0</v>
      </c>
      <c r="HL8" s="19">
        <v>0</v>
      </c>
      <c r="HM8" s="19">
        <v>0</v>
      </c>
      <c r="HN8" s="18">
        <v>0</v>
      </c>
      <c r="HO8" s="18">
        <v>0</v>
      </c>
      <c r="HP8" s="18">
        <v>0</v>
      </c>
      <c r="HQ8" s="18">
        <v>0</v>
      </c>
      <c r="HR8" s="18">
        <v>0</v>
      </c>
      <c r="HS8" s="18">
        <v>0</v>
      </c>
      <c r="HT8" s="18">
        <v>168231080.09999999</v>
      </c>
      <c r="HU8" s="18">
        <v>0</v>
      </c>
    </row>
    <row r="9" spans="1:229" s="35" customFormat="1" ht="12.75" customHeight="1">
      <c r="A9" s="57" t="s">
        <v>150</v>
      </c>
      <c r="B9" s="17">
        <v>1004</v>
      </c>
      <c r="C9" s="58" t="s">
        <v>146</v>
      </c>
      <c r="D9" s="19">
        <v>127461006.60300037</v>
      </c>
      <c r="E9" s="19">
        <v>0</v>
      </c>
      <c r="F9" s="18">
        <v>0</v>
      </c>
      <c r="G9" s="18">
        <v>0</v>
      </c>
      <c r="H9" s="18">
        <v>116354728.72999999</v>
      </c>
      <c r="I9" s="18">
        <v>0</v>
      </c>
      <c r="J9" s="18">
        <v>11106277.873000383</v>
      </c>
      <c r="K9" s="18">
        <v>0</v>
      </c>
      <c r="L9" s="18">
        <v>15394097.949999999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112022061.90000001</v>
      </c>
      <c r="AK9" s="18">
        <v>0</v>
      </c>
      <c r="AL9" s="18">
        <v>21142002.010000002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1107220.1499999999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115931.16</v>
      </c>
      <c r="BC9" s="18">
        <v>0</v>
      </c>
      <c r="BD9" s="18">
        <v>223112.92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483069.42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6164307.7000000002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18">
        <v>0</v>
      </c>
      <c r="EB9" s="18">
        <v>84859.14</v>
      </c>
      <c r="EC9" s="18">
        <v>0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20.63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2277.12</v>
      </c>
      <c r="EW9" s="18">
        <v>0</v>
      </c>
      <c r="EX9" s="18">
        <v>-301556.87</v>
      </c>
      <c r="EY9" s="18">
        <v>0</v>
      </c>
      <c r="EZ9" s="18">
        <v>38572.19</v>
      </c>
      <c r="FA9" s="18">
        <v>0</v>
      </c>
      <c r="FB9" s="18">
        <v>293941.65999999997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868.83</v>
      </c>
      <c r="FI9" s="18">
        <v>0</v>
      </c>
      <c r="FJ9" s="18">
        <v>75657.78</v>
      </c>
      <c r="FK9" s="18">
        <v>0</v>
      </c>
      <c r="FL9" s="18">
        <v>0</v>
      </c>
      <c r="FM9" s="18">
        <v>0</v>
      </c>
      <c r="FN9" s="19">
        <v>0</v>
      </c>
      <c r="FO9" s="19">
        <v>0</v>
      </c>
      <c r="FP9" s="18">
        <v>0</v>
      </c>
      <c r="FQ9" s="18">
        <v>0</v>
      </c>
      <c r="FR9" s="18">
        <v>0</v>
      </c>
      <c r="FS9" s="18">
        <v>0</v>
      </c>
      <c r="FT9" s="19">
        <v>0</v>
      </c>
      <c r="FU9" s="19">
        <v>0</v>
      </c>
      <c r="FV9" s="18">
        <v>0</v>
      </c>
      <c r="FW9" s="18">
        <v>0</v>
      </c>
      <c r="FX9" s="18">
        <v>0</v>
      </c>
      <c r="FY9" s="18">
        <v>0</v>
      </c>
      <c r="FZ9" s="19">
        <v>0</v>
      </c>
      <c r="GA9" s="19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9">
        <v>0</v>
      </c>
      <c r="HA9" s="19">
        <v>0</v>
      </c>
      <c r="HB9" s="18">
        <v>0</v>
      </c>
      <c r="HC9" s="18">
        <v>0</v>
      </c>
      <c r="HD9" s="18">
        <v>0</v>
      </c>
      <c r="HE9" s="18">
        <v>0</v>
      </c>
      <c r="HF9" s="19">
        <v>0</v>
      </c>
      <c r="HG9" s="19">
        <v>0</v>
      </c>
      <c r="HH9" s="18">
        <v>0</v>
      </c>
      <c r="HI9" s="18">
        <v>0</v>
      </c>
      <c r="HJ9" s="18">
        <v>0</v>
      </c>
      <c r="HK9" s="18">
        <v>0</v>
      </c>
      <c r="HL9" s="19">
        <v>0</v>
      </c>
      <c r="HM9" s="19">
        <v>0</v>
      </c>
      <c r="HN9" s="18">
        <v>0</v>
      </c>
      <c r="HO9" s="18">
        <v>0</v>
      </c>
      <c r="HP9" s="18">
        <v>0</v>
      </c>
      <c r="HQ9" s="18">
        <v>0</v>
      </c>
      <c r="HR9" s="18">
        <v>0</v>
      </c>
      <c r="HS9" s="18">
        <v>0</v>
      </c>
      <c r="HT9" s="18">
        <v>284307450.29300034</v>
      </c>
      <c r="HU9" s="18">
        <v>0</v>
      </c>
    </row>
    <row r="10" spans="1:229" s="35" customFormat="1" ht="12.75" customHeight="1">
      <c r="A10" s="57" t="s">
        <v>152</v>
      </c>
      <c r="B10" s="17">
        <v>1005</v>
      </c>
      <c r="C10" s="58" t="s">
        <v>146</v>
      </c>
      <c r="D10" s="19">
        <v>6598922.5199999996</v>
      </c>
      <c r="E10" s="19">
        <v>337191229.25999999</v>
      </c>
      <c r="F10" s="18">
        <v>1319656.1349090952</v>
      </c>
      <c r="G10" s="18">
        <v>61488751.419121414</v>
      </c>
      <c r="H10" s="18">
        <v>2301162.7408741773</v>
      </c>
      <c r="I10" s="18">
        <v>127741423.90164421</v>
      </c>
      <c r="J10" s="18">
        <v>2978103.644216727</v>
      </c>
      <c r="K10" s="18">
        <v>147961053.93923435</v>
      </c>
      <c r="L10" s="18">
        <v>17740.21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1032275.12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108588.93</v>
      </c>
      <c r="AA10" s="18">
        <v>7212777.54</v>
      </c>
      <c r="AB10" s="18">
        <v>0</v>
      </c>
      <c r="AC10" s="18">
        <v>0</v>
      </c>
      <c r="AD10" s="18">
        <v>770431.21</v>
      </c>
      <c r="AE10" s="18">
        <v>42498996.119999997</v>
      </c>
      <c r="AF10" s="18">
        <v>0</v>
      </c>
      <c r="AG10" s="18">
        <v>0</v>
      </c>
      <c r="AH10" s="18">
        <v>0</v>
      </c>
      <c r="AI10" s="18">
        <v>0</v>
      </c>
      <c r="AJ10" s="18">
        <v>295673643.28999996</v>
      </c>
      <c r="AK10" s="18">
        <v>154215.82999999999</v>
      </c>
      <c r="AL10" s="18">
        <v>68764962.540000007</v>
      </c>
      <c r="AM10" s="18">
        <v>0</v>
      </c>
      <c r="AN10" s="18">
        <v>0</v>
      </c>
      <c r="AO10" s="18">
        <v>15321706.52</v>
      </c>
      <c r="AP10" s="18">
        <v>0</v>
      </c>
      <c r="AQ10" s="18">
        <v>53158581.340000004</v>
      </c>
      <c r="AR10" s="18">
        <v>0</v>
      </c>
      <c r="AS10" s="18">
        <v>0</v>
      </c>
      <c r="AT10" s="18">
        <v>0</v>
      </c>
      <c r="AU10" s="18">
        <v>606948.66</v>
      </c>
      <c r="AV10" s="18">
        <v>0</v>
      </c>
      <c r="AW10" s="18">
        <v>7516635.6200000001</v>
      </c>
      <c r="AX10" s="18">
        <v>0</v>
      </c>
      <c r="AY10" s="18">
        <v>7619.04</v>
      </c>
      <c r="AZ10" s="18">
        <v>0</v>
      </c>
      <c r="BA10" s="18">
        <v>0</v>
      </c>
      <c r="BB10" s="18">
        <v>0</v>
      </c>
      <c r="BC10" s="18">
        <v>485186.16</v>
      </c>
      <c r="BD10" s="18">
        <v>0</v>
      </c>
      <c r="BE10" s="18">
        <v>13510489.140000001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16979078.420000002</v>
      </c>
      <c r="BL10" s="18">
        <v>0</v>
      </c>
      <c r="BM10" s="18">
        <v>441241.1</v>
      </c>
      <c r="BN10" s="18">
        <v>0</v>
      </c>
      <c r="BO10" s="18">
        <v>0</v>
      </c>
      <c r="BP10" s="18">
        <v>4727322.5599999996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771512.54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7510.29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3377037.73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9377675.4000000004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1586498.29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4386417.9400000004</v>
      </c>
      <c r="ED10" s="18">
        <v>0</v>
      </c>
      <c r="EE10" s="18">
        <v>-294665.21999999997</v>
      </c>
      <c r="EF10" s="18">
        <v>1301735.19</v>
      </c>
      <c r="EG10" s="18">
        <v>14010118.85</v>
      </c>
      <c r="EH10" s="18">
        <v>0</v>
      </c>
      <c r="EI10" s="18">
        <v>1050848.94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200479.19</v>
      </c>
      <c r="EQ10" s="18">
        <v>0</v>
      </c>
      <c r="ER10" s="18">
        <v>0</v>
      </c>
      <c r="ES10" s="18">
        <v>0</v>
      </c>
      <c r="ET10" s="18">
        <v>0</v>
      </c>
      <c r="EU10" s="18">
        <v>14575.32</v>
      </c>
      <c r="EV10" s="18">
        <v>9228570.1400000006</v>
      </c>
      <c r="EW10" s="18">
        <v>0</v>
      </c>
      <c r="EX10" s="18">
        <v>159621856.80000001</v>
      </c>
      <c r="EY10" s="18">
        <v>0</v>
      </c>
      <c r="EZ10" s="18">
        <v>1968331.83</v>
      </c>
      <c r="FA10" s="18">
        <v>0</v>
      </c>
      <c r="FB10" s="18">
        <v>57299221.100000001</v>
      </c>
      <c r="FC10" s="18">
        <v>0</v>
      </c>
      <c r="FD10" s="18">
        <v>0</v>
      </c>
      <c r="FE10" s="18">
        <v>104356.54</v>
      </c>
      <c r="FF10" s="18">
        <v>0</v>
      </c>
      <c r="FG10" s="18">
        <v>0</v>
      </c>
      <c r="FH10" s="18">
        <v>840539.51</v>
      </c>
      <c r="FI10" s="18">
        <v>0</v>
      </c>
      <c r="FJ10" s="18">
        <v>6915913.7199999997</v>
      </c>
      <c r="FK10" s="18">
        <v>0</v>
      </c>
      <c r="FL10" s="18">
        <v>0</v>
      </c>
      <c r="FM10" s="18">
        <v>0</v>
      </c>
      <c r="FN10" s="19">
        <v>0</v>
      </c>
      <c r="FO10" s="19">
        <v>39351840.120000005</v>
      </c>
      <c r="FP10" s="18">
        <v>0</v>
      </c>
      <c r="FQ10" s="18">
        <v>0</v>
      </c>
      <c r="FR10" s="18">
        <v>0</v>
      </c>
      <c r="FS10" s="18">
        <v>0</v>
      </c>
      <c r="FT10" s="19">
        <v>0</v>
      </c>
      <c r="FU10" s="19">
        <v>0</v>
      </c>
      <c r="FV10" s="18">
        <v>0</v>
      </c>
      <c r="FW10" s="18">
        <v>0</v>
      </c>
      <c r="FX10" s="18">
        <v>0</v>
      </c>
      <c r="FY10" s="18">
        <v>0</v>
      </c>
      <c r="FZ10" s="19">
        <v>0</v>
      </c>
      <c r="GA10" s="19">
        <v>39351840.120000005</v>
      </c>
      <c r="GB10" s="18">
        <v>0</v>
      </c>
      <c r="GC10" s="18">
        <v>8009477.4299999997</v>
      </c>
      <c r="GD10" s="18">
        <v>0</v>
      </c>
      <c r="GE10" s="18">
        <v>31342362.690000005</v>
      </c>
      <c r="GF10" s="18">
        <v>0</v>
      </c>
      <c r="GG10" s="18">
        <v>392928.75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9">
        <v>0</v>
      </c>
      <c r="HA10" s="19">
        <v>0</v>
      </c>
      <c r="HB10" s="18">
        <v>0</v>
      </c>
      <c r="HC10" s="18">
        <v>0</v>
      </c>
      <c r="HD10" s="18">
        <v>0</v>
      </c>
      <c r="HE10" s="18">
        <v>0</v>
      </c>
      <c r="HF10" s="19">
        <v>0</v>
      </c>
      <c r="HG10" s="19">
        <v>0</v>
      </c>
      <c r="HH10" s="18">
        <v>0</v>
      </c>
      <c r="HI10" s="18">
        <v>0</v>
      </c>
      <c r="HJ10" s="18">
        <v>0</v>
      </c>
      <c r="HK10" s="18">
        <v>0</v>
      </c>
      <c r="HL10" s="19">
        <v>0</v>
      </c>
      <c r="HM10" s="19">
        <v>0</v>
      </c>
      <c r="HN10" s="18">
        <v>0</v>
      </c>
      <c r="HO10" s="18">
        <v>0</v>
      </c>
      <c r="HP10" s="18">
        <v>0</v>
      </c>
      <c r="HQ10" s="18">
        <v>0</v>
      </c>
      <c r="HR10" s="18">
        <v>0</v>
      </c>
      <c r="HS10" s="18">
        <v>0</v>
      </c>
      <c r="HT10" s="18">
        <v>614038258.74000001</v>
      </c>
      <c r="HU10" s="18">
        <v>570253635.36000013</v>
      </c>
    </row>
    <row r="11" spans="1:229" s="35" customFormat="1" ht="12.75" customHeight="1">
      <c r="A11" s="57" t="s">
        <v>154</v>
      </c>
      <c r="B11" s="17">
        <v>1006</v>
      </c>
      <c r="C11" s="58" t="s">
        <v>146</v>
      </c>
      <c r="D11" s="19">
        <v>0</v>
      </c>
      <c r="E11" s="19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95882678.379999995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246785.32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67745.06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2194974.08</v>
      </c>
      <c r="EW11" s="18">
        <v>0</v>
      </c>
      <c r="EX11" s="18">
        <v>71740300.980000004</v>
      </c>
      <c r="EY11" s="18">
        <v>0</v>
      </c>
      <c r="EZ11" s="18">
        <v>337912.78</v>
      </c>
      <c r="FA11" s="18">
        <v>0</v>
      </c>
      <c r="FB11" s="18">
        <v>15992160.880000001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300885.98</v>
      </c>
      <c r="FI11" s="18">
        <v>0</v>
      </c>
      <c r="FJ11" s="18">
        <v>2301071.17</v>
      </c>
      <c r="FK11" s="18">
        <v>0</v>
      </c>
      <c r="FL11" s="18">
        <v>0</v>
      </c>
      <c r="FM11" s="18">
        <v>0</v>
      </c>
      <c r="FN11" s="19">
        <v>0</v>
      </c>
      <c r="FO11" s="19">
        <v>0</v>
      </c>
      <c r="FP11" s="18">
        <v>0</v>
      </c>
      <c r="FQ11" s="18">
        <v>0</v>
      </c>
      <c r="FR11" s="18">
        <v>0</v>
      </c>
      <c r="FS11" s="18">
        <v>0</v>
      </c>
      <c r="FT11" s="19">
        <v>0</v>
      </c>
      <c r="FU11" s="19">
        <v>0</v>
      </c>
      <c r="FV11" s="18">
        <v>0</v>
      </c>
      <c r="FW11" s="18">
        <v>0</v>
      </c>
      <c r="FX11" s="18">
        <v>0</v>
      </c>
      <c r="FY11" s="18">
        <v>0</v>
      </c>
      <c r="FZ11" s="19">
        <v>0</v>
      </c>
      <c r="GA11" s="19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9">
        <v>0</v>
      </c>
      <c r="HA11" s="19">
        <v>0</v>
      </c>
      <c r="HB11" s="18">
        <v>0</v>
      </c>
      <c r="HC11" s="18">
        <v>0</v>
      </c>
      <c r="HD11" s="18">
        <v>0</v>
      </c>
      <c r="HE11" s="18">
        <v>0</v>
      </c>
      <c r="HF11" s="19">
        <v>0</v>
      </c>
      <c r="HG11" s="19">
        <v>0</v>
      </c>
      <c r="HH11" s="18">
        <v>0</v>
      </c>
      <c r="HI11" s="18">
        <v>0</v>
      </c>
      <c r="HJ11" s="18">
        <v>0</v>
      </c>
      <c r="HK11" s="18">
        <v>0</v>
      </c>
      <c r="HL11" s="19">
        <v>0</v>
      </c>
      <c r="HM11" s="19">
        <v>0</v>
      </c>
      <c r="HN11" s="18">
        <v>0</v>
      </c>
      <c r="HO11" s="18">
        <v>0</v>
      </c>
      <c r="HP11" s="18">
        <v>0</v>
      </c>
      <c r="HQ11" s="18">
        <v>0</v>
      </c>
      <c r="HR11" s="18">
        <v>0</v>
      </c>
      <c r="HS11" s="18">
        <v>0</v>
      </c>
      <c r="HT11" s="18">
        <v>189064514.62999997</v>
      </c>
      <c r="HU11" s="18">
        <v>0</v>
      </c>
    </row>
    <row r="12" spans="1:229" s="35" customFormat="1" ht="12.75" customHeight="1">
      <c r="A12" s="57" t="s">
        <v>156</v>
      </c>
      <c r="B12" s="17">
        <v>1007</v>
      </c>
      <c r="C12" s="58" t="s">
        <v>146</v>
      </c>
      <c r="D12" s="19">
        <v>0</v>
      </c>
      <c r="E12" s="19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9">
        <v>0</v>
      </c>
      <c r="FO12" s="19">
        <v>0</v>
      </c>
      <c r="FP12" s="18">
        <v>0</v>
      </c>
      <c r="FQ12" s="18">
        <v>0</v>
      </c>
      <c r="FR12" s="18">
        <v>0</v>
      </c>
      <c r="FS12" s="18">
        <v>0</v>
      </c>
      <c r="FT12" s="19">
        <v>0</v>
      </c>
      <c r="FU12" s="19">
        <v>0</v>
      </c>
      <c r="FV12" s="18">
        <v>0</v>
      </c>
      <c r="FW12" s="18">
        <v>0</v>
      </c>
      <c r="FX12" s="18">
        <v>0</v>
      </c>
      <c r="FY12" s="18">
        <v>0</v>
      </c>
      <c r="FZ12" s="19">
        <v>0</v>
      </c>
      <c r="GA12" s="19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9">
        <v>0</v>
      </c>
      <c r="HA12" s="19">
        <v>0</v>
      </c>
      <c r="HB12" s="18">
        <v>0</v>
      </c>
      <c r="HC12" s="18">
        <v>0</v>
      </c>
      <c r="HD12" s="18">
        <v>0</v>
      </c>
      <c r="HE12" s="18">
        <v>0</v>
      </c>
      <c r="HF12" s="19">
        <v>0</v>
      </c>
      <c r="HG12" s="19">
        <v>0</v>
      </c>
      <c r="HH12" s="18">
        <v>0</v>
      </c>
      <c r="HI12" s="18">
        <v>0</v>
      </c>
      <c r="HJ12" s="18">
        <v>0</v>
      </c>
      <c r="HK12" s="18">
        <v>0</v>
      </c>
      <c r="HL12" s="19">
        <v>0</v>
      </c>
      <c r="HM12" s="19">
        <v>0</v>
      </c>
      <c r="HN12" s="18">
        <v>0</v>
      </c>
      <c r="HO12" s="18">
        <v>0</v>
      </c>
      <c r="HP12" s="18">
        <v>0</v>
      </c>
      <c r="HQ12" s="18">
        <v>0</v>
      </c>
      <c r="HR12" s="18">
        <v>0</v>
      </c>
      <c r="HS12" s="18">
        <v>0</v>
      </c>
      <c r="HT12" s="18">
        <v>0</v>
      </c>
      <c r="HU12" s="18">
        <v>0</v>
      </c>
    </row>
    <row r="13" spans="1:229" s="35" customFormat="1" ht="12.75" customHeight="1">
      <c r="A13" s="57" t="s">
        <v>158</v>
      </c>
      <c r="B13" s="17">
        <v>1008</v>
      </c>
      <c r="C13" s="58" t="s">
        <v>146</v>
      </c>
      <c r="D13" s="19">
        <v>51884367.870000005</v>
      </c>
      <c r="E13" s="19">
        <v>0</v>
      </c>
      <c r="F13" s="18">
        <v>0</v>
      </c>
      <c r="G13" s="18">
        <v>0</v>
      </c>
      <c r="H13" s="18">
        <v>23425432.449999999</v>
      </c>
      <c r="I13" s="18">
        <v>0</v>
      </c>
      <c r="J13" s="18">
        <v>28458935.420000002</v>
      </c>
      <c r="K13" s="18">
        <v>0</v>
      </c>
      <c r="L13" s="18">
        <v>2105302.64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959342.07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97936399.480000004</v>
      </c>
      <c r="AK13" s="18">
        <v>0</v>
      </c>
      <c r="AL13" s="18">
        <v>1303630.7990659999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32392.73</v>
      </c>
      <c r="BC13" s="18">
        <v>0</v>
      </c>
      <c r="BD13" s="18">
        <v>17917.740000000002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113400.93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445515.45</v>
      </c>
      <c r="CM13" s="18">
        <v>0</v>
      </c>
      <c r="CN13" s="18">
        <v>47621.54</v>
      </c>
      <c r="CO13" s="18">
        <v>0</v>
      </c>
      <c r="CP13" s="18">
        <v>0</v>
      </c>
      <c r="CQ13" s="18">
        <v>0</v>
      </c>
      <c r="CR13" s="18">
        <v>47621.54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42.91</v>
      </c>
      <c r="DY13" s="18">
        <v>0</v>
      </c>
      <c r="DZ13" s="18">
        <v>0</v>
      </c>
      <c r="EA13" s="18">
        <v>0</v>
      </c>
      <c r="EB13" s="18">
        <v>1880702.54</v>
      </c>
      <c r="EC13" s="18">
        <v>0</v>
      </c>
      <c r="ED13" s="18">
        <v>0</v>
      </c>
      <c r="EE13" s="18">
        <v>0</v>
      </c>
      <c r="EF13" s="18">
        <v>2739867.18</v>
      </c>
      <c r="EG13" s="18">
        <v>0</v>
      </c>
      <c r="EH13" s="18">
        <v>1964746.21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9">
        <v>0</v>
      </c>
      <c r="FO13" s="19">
        <v>0</v>
      </c>
      <c r="FP13" s="18">
        <v>0</v>
      </c>
      <c r="FQ13" s="18">
        <v>0</v>
      </c>
      <c r="FR13" s="18">
        <v>0</v>
      </c>
      <c r="FS13" s="18">
        <v>0</v>
      </c>
      <c r="FT13" s="19">
        <v>0</v>
      </c>
      <c r="FU13" s="19">
        <v>0</v>
      </c>
      <c r="FV13" s="18">
        <v>0</v>
      </c>
      <c r="FW13" s="18">
        <v>0</v>
      </c>
      <c r="FX13" s="18">
        <v>0</v>
      </c>
      <c r="FY13" s="18">
        <v>0</v>
      </c>
      <c r="FZ13" s="19">
        <v>0</v>
      </c>
      <c r="GA13" s="19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9">
        <v>0</v>
      </c>
      <c r="HA13" s="19">
        <v>0</v>
      </c>
      <c r="HB13" s="18">
        <v>0</v>
      </c>
      <c r="HC13" s="18">
        <v>0</v>
      </c>
      <c r="HD13" s="18">
        <v>0</v>
      </c>
      <c r="HE13" s="18">
        <v>0</v>
      </c>
      <c r="HF13" s="19">
        <v>0</v>
      </c>
      <c r="HG13" s="19">
        <v>0</v>
      </c>
      <c r="HH13" s="18">
        <v>0</v>
      </c>
      <c r="HI13" s="18">
        <v>0</v>
      </c>
      <c r="HJ13" s="18">
        <v>0</v>
      </c>
      <c r="HK13" s="18">
        <v>0</v>
      </c>
      <c r="HL13" s="19">
        <v>0</v>
      </c>
      <c r="HM13" s="19">
        <v>0</v>
      </c>
      <c r="HN13" s="18">
        <v>0</v>
      </c>
      <c r="HO13" s="18">
        <v>0</v>
      </c>
      <c r="HP13" s="18">
        <v>0</v>
      </c>
      <c r="HQ13" s="18">
        <v>0</v>
      </c>
      <c r="HR13" s="18">
        <v>0</v>
      </c>
      <c r="HS13" s="18">
        <v>0</v>
      </c>
      <c r="HT13" s="18">
        <v>161478871.62906599</v>
      </c>
      <c r="HU13" s="18">
        <v>0</v>
      </c>
    </row>
    <row r="14" spans="1:229" s="35" customFormat="1" ht="12.75" customHeight="1">
      <c r="A14" s="57" t="s">
        <v>160</v>
      </c>
      <c r="B14" s="17">
        <v>1009</v>
      </c>
      <c r="C14" s="58" t="s">
        <v>146</v>
      </c>
      <c r="D14" s="19">
        <v>0</v>
      </c>
      <c r="E14" s="19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85114425.549999997</v>
      </c>
      <c r="AK14" s="18">
        <v>0</v>
      </c>
      <c r="AL14" s="18">
        <v>12230817.210000001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407549.47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0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112948.69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3649781.43</v>
      </c>
      <c r="EW14" s="18">
        <v>0</v>
      </c>
      <c r="EX14" s="18">
        <v>119431949.15000001</v>
      </c>
      <c r="EY14" s="18">
        <v>0</v>
      </c>
      <c r="EZ14" s="18">
        <v>567379.68000000005</v>
      </c>
      <c r="FA14" s="18">
        <v>0</v>
      </c>
      <c r="FB14" s="18">
        <v>26835598.140000001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511029.61</v>
      </c>
      <c r="FI14" s="18">
        <v>0</v>
      </c>
      <c r="FJ14" s="18">
        <v>3850546.72</v>
      </c>
      <c r="FK14" s="18">
        <v>0</v>
      </c>
      <c r="FL14" s="18">
        <v>0</v>
      </c>
      <c r="FM14" s="18">
        <v>0</v>
      </c>
      <c r="FN14" s="19">
        <v>0</v>
      </c>
      <c r="FO14" s="19">
        <v>0</v>
      </c>
      <c r="FP14" s="18">
        <v>0</v>
      </c>
      <c r="FQ14" s="18">
        <v>0</v>
      </c>
      <c r="FR14" s="18">
        <v>0</v>
      </c>
      <c r="FS14" s="18">
        <v>0</v>
      </c>
      <c r="FT14" s="19">
        <v>0</v>
      </c>
      <c r="FU14" s="19">
        <v>0</v>
      </c>
      <c r="FV14" s="18">
        <v>0</v>
      </c>
      <c r="FW14" s="18">
        <v>0</v>
      </c>
      <c r="FX14" s="18">
        <v>0</v>
      </c>
      <c r="FY14" s="18">
        <v>0</v>
      </c>
      <c r="FZ14" s="19">
        <v>0</v>
      </c>
      <c r="GA14" s="19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9">
        <v>0</v>
      </c>
      <c r="HA14" s="19">
        <v>0</v>
      </c>
      <c r="HB14" s="18">
        <v>0</v>
      </c>
      <c r="HC14" s="18">
        <v>0</v>
      </c>
      <c r="HD14" s="18">
        <v>0</v>
      </c>
      <c r="HE14" s="18">
        <v>0</v>
      </c>
      <c r="HF14" s="19">
        <v>0</v>
      </c>
      <c r="HG14" s="19">
        <v>0</v>
      </c>
      <c r="HH14" s="18">
        <v>0</v>
      </c>
      <c r="HI14" s="18">
        <v>0</v>
      </c>
      <c r="HJ14" s="18">
        <v>0</v>
      </c>
      <c r="HK14" s="18">
        <v>0</v>
      </c>
      <c r="HL14" s="19">
        <v>0</v>
      </c>
      <c r="HM14" s="19">
        <v>0</v>
      </c>
      <c r="HN14" s="18">
        <v>0</v>
      </c>
      <c r="HO14" s="18">
        <v>0</v>
      </c>
      <c r="HP14" s="18">
        <v>0</v>
      </c>
      <c r="HQ14" s="18">
        <v>0</v>
      </c>
      <c r="HR14" s="18">
        <v>0</v>
      </c>
      <c r="HS14" s="18">
        <v>0</v>
      </c>
      <c r="HT14" s="18">
        <v>252712025.65000001</v>
      </c>
      <c r="HU14" s="18">
        <v>0</v>
      </c>
    </row>
    <row r="15" spans="1:229" s="35" customFormat="1" ht="12.75" customHeight="1">
      <c r="A15" s="57" t="s">
        <v>162</v>
      </c>
      <c r="B15" s="17">
        <v>1010</v>
      </c>
      <c r="C15" s="58" t="s">
        <v>146</v>
      </c>
      <c r="D15" s="19">
        <v>0</v>
      </c>
      <c r="E15" s="19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644540.17000000004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9">
        <v>0</v>
      </c>
      <c r="FO15" s="19">
        <v>0</v>
      </c>
      <c r="FP15" s="18">
        <v>0</v>
      </c>
      <c r="FQ15" s="18">
        <v>0</v>
      </c>
      <c r="FR15" s="18">
        <v>0</v>
      </c>
      <c r="FS15" s="18">
        <v>0</v>
      </c>
      <c r="FT15" s="19">
        <v>0</v>
      </c>
      <c r="FU15" s="19">
        <v>0</v>
      </c>
      <c r="FV15" s="18">
        <v>0</v>
      </c>
      <c r="FW15" s="18">
        <v>0</v>
      </c>
      <c r="FX15" s="18">
        <v>0</v>
      </c>
      <c r="FY15" s="18">
        <v>0</v>
      </c>
      <c r="FZ15" s="19">
        <v>0</v>
      </c>
      <c r="GA15" s="19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9">
        <v>0</v>
      </c>
      <c r="HA15" s="19">
        <v>0</v>
      </c>
      <c r="HB15" s="18">
        <v>0</v>
      </c>
      <c r="HC15" s="18">
        <v>0</v>
      </c>
      <c r="HD15" s="18">
        <v>0</v>
      </c>
      <c r="HE15" s="18">
        <v>0</v>
      </c>
      <c r="HF15" s="19">
        <v>0</v>
      </c>
      <c r="HG15" s="19">
        <v>0</v>
      </c>
      <c r="HH15" s="18">
        <v>0</v>
      </c>
      <c r="HI15" s="18">
        <v>0</v>
      </c>
      <c r="HJ15" s="18">
        <v>0</v>
      </c>
      <c r="HK15" s="18">
        <v>0</v>
      </c>
      <c r="HL15" s="19">
        <v>0</v>
      </c>
      <c r="HM15" s="19">
        <v>0</v>
      </c>
      <c r="HN15" s="18">
        <v>0</v>
      </c>
      <c r="HO15" s="18">
        <v>0</v>
      </c>
      <c r="HP15" s="18">
        <v>0</v>
      </c>
      <c r="HQ15" s="18">
        <v>0</v>
      </c>
      <c r="HR15" s="18">
        <v>0</v>
      </c>
      <c r="HS15" s="18">
        <v>0</v>
      </c>
      <c r="HT15" s="18">
        <v>644540.17000000004</v>
      </c>
      <c r="HU15" s="18">
        <v>0</v>
      </c>
    </row>
    <row r="16" spans="1:229" s="35" customFormat="1" ht="12.75" customHeight="1">
      <c r="A16" s="57" t="s">
        <v>164</v>
      </c>
      <c r="B16" s="17">
        <v>1011</v>
      </c>
      <c r="C16" s="58" t="s">
        <v>146</v>
      </c>
      <c r="D16" s="19">
        <v>0</v>
      </c>
      <c r="E16" s="19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-223440</v>
      </c>
      <c r="DO16" s="18">
        <v>0</v>
      </c>
      <c r="DP16" s="18">
        <v>0</v>
      </c>
      <c r="DQ16" s="18">
        <v>1795845.0381040005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9">
        <v>0</v>
      </c>
      <c r="FO16" s="19">
        <v>0</v>
      </c>
      <c r="FP16" s="18">
        <v>0</v>
      </c>
      <c r="FQ16" s="18">
        <v>0</v>
      </c>
      <c r="FR16" s="18">
        <v>0</v>
      </c>
      <c r="FS16" s="18">
        <v>0</v>
      </c>
      <c r="FT16" s="19">
        <v>0</v>
      </c>
      <c r="FU16" s="19">
        <v>0</v>
      </c>
      <c r="FV16" s="18">
        <v>0</v>
      </c>
      <c r="FW16" s="18">
        <v>0</v>
      </c>
      <c r="FX16" s="18">
        <v>0</v>
      </c>
      <c r="FY16" s="18">
        <v>0</v>
      </c>
      <c r="FZ16" s="19">
        <v>0</v>
      </c>
      <c r="GA16" s="19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9">
        <v>0</v>
      </c>
      <c r="HA16" s="19">
        <v>0</v>
      </c>
      <c r="HB16" s="18">
        <v>0</v>
      </c>
      <c r="HC16" s="18">
        <v>0</v>
      </c>
      <c r="HD16" s="18">
        <v>0</v>
      </c>
      <c r="HE16" s="18">
        <v>0</v>
      </c>
      <c r="HF16" s="19">
        <v>0</v>
      </c>
      <c r="HG16" s="19">
        <v>0</v>
      </c>
      <c r="HH16" s="18">
        <v>0</v>
      </c>
      <c r="HI16" s="18">
        <v>0</v>
      </c>
      <c r="HJ16" s="18">
        <v>0</v>
      </c>
      <c r="HK16" s="18">
        <v>0</v>
      </c>
      <c r="HL16" s="19">
        <v>0</v>
      </c>
      <c r="HM16" s="19">
        <v>0</v>
      </c>
      <c r="HN16" s="18">
        <v>0</v>
      </c>
      <c r="HO16" s="18">
        <v>0</v>
      </c>
      <c r="HP16" s="18">
        <v>0</v>
      </c>
      <c r="HQ16" s="18">
        <v>0</v>
      </c>
      <c r="HR16" s="18">
        <v>0</v>
      </c>
      <c r="HS16" s="18">
        <v>0</v>
      </c>
      <c r="HT16" s="18">
        <v>-223440</v>
      </c>
      <c r="HU16" s="18">
        <v>1795845.0381040005</v>
      </c>
    </row>
    <row r="17" spans="1:229" s="35" customFormat="1" ht="12.75" customHeight="1">
      <c r="A17" s="57" t="s">
        <v>166</v>
      </c>
      <c r="B17" s="17">
        <v>1012</v>
      </c>
      <c r="C17" s="58" t="s">
        <v>146</v>
      </c>
      <c r="D17" s="19">
        <v>54037206</v>
      </c>
      <c r="E17" s="19">
        <v>0</v>
      </c>
      <c r="F17" s="18">
        <v>1921</v>
      </c>
      <c r="G17" s="18">
        <v>0</v>
      </c>
      <c r="H17" s="18">
        <v>52026338</v>
      </c>
      <c r="I17" s="18">
        <v>0</v>
      </c>
      <c r="J17" s="18">
        <v>2008947</v>
      </c>
      <c r="K17" s="18">
        <v>0</v>
      </c>
      <c r="L17" s="18">
        <v>3155147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2317346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15225383.130000001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-3437148</v>
      </c>
      <c r="AU17" s="18">
        <v>0</v>
      </c>
      <c r="AV17" s="18">
        <v>-4830463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251554</v>
      </c>
      <c r="BC17" s="18">
        <v>0</v>
      </c>
      <c r="BD17" s="18">
        <v>633425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119517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442005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55714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55211573</v>
      </c>
      <c r="CK17" s="18">
        <v>0</v>
      </c>
      <c r="CL17" s="18">
        <v>953688</v>
      </c>
      <c r="CM17" s="18">
        <v>0</v>
      </c>
      <c r="CN17" s="18">
        <v>1906984</v>
      </c>
      <c r="CO17" s="18">
        <v>0</v>
      </c>
      <c r="CP17" s="18">
        <v>0</v>
      </c>
      <c r="CQ17" s="18">
        <v>0</v>
      </c>
      <c r="CR17" s="18">
        <v>887500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125000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3539117</v>
      </c>
      <c r="DY17" s="18">
        <v>0</v>
      </c>
      <c r="DZ17" s="18">
        <v>0</v>
      </c>
      <c r="EA17" s="18">
        <v>0</v>
      </c>
      <c r="EB17" s="18">
        <v>1647852</v>
      </c>
      <c r="EC17" s="18">
        <v>0</v>
      </c>
      <c r="ED17" s="18">
        <v>0</v>
      </c>
      <c r="EE17" s="18">
        <v>0</v>
      </c>
      <c r="EF17" s="18">
        <v>10328898</v>
      </c>
      <c r="EG17" s="18">
        <v>0</v>
      </c>
      <c r="EH17" s="18">
        <v>1656946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9">
        <v>0</v>
      </c>
      <c r="FO17" s="19">
        <v>0</v>
      </c>
      <c r="FP17" s="18">
        <v>0</v>
      </c>
      <c r="FQ17" s="18">
        <v>0</v>
      </c>
      <c r="FR17" s="18">
        <v>0</v>
      </c>
      <c r="FS17" s="18">
        <v>0</v>
      </c>
      <c r="FT17" s="19">
        <v>0</v>
      </c>
      <c r="FU17" s="19">
        <v>0</v>
      </c>
      <c r="FV17" s="18">
        <v>0</v>
      </c>
      <c r="FW17" s="18">
        <v>0</v>
      </c>
      <c r="FX17" s="18">
        <v>0</v>
      </c>
      <c r="FY17" s="18">
        <v>0</v>
      </c>
      <c r="FZ17" s="19">
        <v>0</v>
      </c>
      <c r="GA17" s="19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9">
        <v>0</v>
      </c>
      <c r="HA17" s="19">
        <v>0</v>
      </c>
      <c r="HB17" s="18">
        <v>0</v>
      </c>
      <c r="HC17" s="18">
        <v>0</v>
      </c>
      <c r="HD17" s="18">
        <v>0</v>
      </c>
      <c r="HE17" s="18">
        <v>0</v>
      </c>
      <c r="HF17" s="19">
        <v>0</v>
      </c>
      <c r="HG17" s="19">
        <v>0</v>
      </c>
      <c r="HH17" s="18">
        <v>0</v>
      </c>
      <c r="HI17" s="18">
        <v>0</v>
      </c>
      <c r="HJ17" s="18">
        <v>0</v>
      </c>
      <c r="HK17" s="18">
        <v>0</v>
      </c>
      <c r="HL17" s="19">
        <v>0</v>
      </c>
      <c r="HM17" s="19">
        <v>0</v>
      </c>
      <c r="HN17" s="18">
        <v>0</v>
      </c>
      <c r="HO17" s="18">
        <v>0</v>
      </c>
      <c r="HP17" s="18">
        <v>0</v>
      </c>
      <c r="HQ17" s="18">
        <v>0</v>
      </c>
      <c r="HR17" s="18">
        <v>0</v>
      </c>
      <c r="HS17" s="18">
        <v>0</v>
      </c>
      <c r="HT17" s="18">
        <v>144227244.13</v>
      </c>
      <c r="HU17" s="18">
        <v>0</v>
      </c>
    </row>
    <row r="18" spans="1:229" s="35" customFormat="1" ht="12.75" customHeight="1">
      <c r="A18" s="57" t="s">
        <v>168</v>
      </c>
      <c r="B18" s="17">
        <v>1013</v>
      </c>
      <c r="C18" s="58" t="s">
        <v>146</v>
      </c>
      <c r="D18" s="19">
        <v>1051158.2698466338</v>
      </c>
      <c r="E18" s="19">
        <v>0</v>
      </c>
      <c r="F18" s="18">
        <v>21896.988658544815</v>
      </c>
      <c r="G18" s="18">
        <v>0</v>
      </c>
      <c r="H18" s="18">
        <v>610638.93362987996</v>
      </c>
      <c r="I18" s="18">
        <v>0</v>
      </c>
      <c r="J18" s="18">
        <v>418622.34755820897</v>
      </c>
      <c r="K18" s="18">
        <v>0</v>
      </c>
      <c r="L18" s="18">
        <v>885516.15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13641.34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28755.47</v>
      </c>
      <c r="BC18" s="18">
        <v>0</v>
      </c>
      <c r="BD18" s="18">
        <v>7482.42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-26446.55</v>
      </c>
      <c r="BK18" s="18">
        <v>0</v>
      </c>
      <c r="BL18" s="18">
        <v>-224795.55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5659915.3200000003</v>
      </c>
      <c r="CK18" s="18">
        <v>0</v>
      </c>
      <c r="CL18" s="18">
        <v>141523.41</v>
      </c>
      <c r="CM18" s="18">
        <v>0</v>
      </c>
      <c r="CN18" s="18">
        <v>6.42</v>
      </c>
      <c r="CO18" s="18">
        <v>0</v>
      </c>
      <c r="CP18" s="18">
        <v>0</v>
      </c>
      <c r="CQ18" s="18">
        <v>0</v>
      </c>
      <c r="CR18" s="18">
        <v>23860.2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383.53</v>
      </c>
      <c r="EC18" s="18">
        <v>0</v>
      </c>
      <c r="ED18" s="18">
        <v>59972.58</v>
      </c>
      <c r="EE18" s="18">
        <v>0</v>
      </c>
      <c r="EF18" s="18">
        <v>2849421.04</v>
      </c>
      <c r="EG18" s="18">
        <v>0</v>
      </c>
      <c r="EH18" s="18">
        <v>5355994.3499999996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9">
        <v>0</v>
      </c>
      <c r="FO18" s="19">
        <v>0</v>
      </c>
      <c r="FP18" s="18">
        <v>0</v>
      </c>
      <c r="FQ18" s="18">
        <v>0</v>
      </c>
      <c r="FR18" s="18">
        <v>0</v>
      </c>
      <c r="FS18" s="18">
        <v>0</v>
      </c>
      <c r="FT18" s="19">
        <v>0</v>
      </c>
      <c r="FU18" s="19">
        <v>0</v>
      </c>
      <c r="FV18" s="18">
        <v>0</v>
      </c>
      <c r="FW18" s="18">
        <v>0</v>
      </c>
      <c r="FX18" s="18">
        <v>0</v>
      </c>
      <c r="FY18" s="18">
        <v>0</v>
      </c>
      <c r="FZ18" s="19">
        <v>0</v>
      </c>
      <c r="GA18" s="19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9">
        <v>0</v>
      </c>
      <c r="HA18" s="19">
        <v>0</v>
      </c>
      <c r="HB18" s="18">
        <v>0</v>
      </c>
      <c r="HC18" s="18">
        <v>0</v>
      </c>
      <c r="HD18" s="18">
        <v>0</v>
      </c>
      <c r="HE18" s="18">
        <v>0</v>
      </c>
      <c r="HF18" s="19">
        <v>0</v>
      </c>
      <c r="HG18" s="19">
        <v>0</v>
      </c>
      <c r="HH18" s="18">
        <v>0</v>
      </c>
      <c r="HI18" s="18">
        <v>0</v>
      </c>
      <c r="HJ18" s="18">
        <v>0</v>
      </c>
      <c r="HK18" s="18">
        <v>0</v>
      </c>
      <c r="HL18" s="19">
        <v>0</v>
      </c>
      <c r="HM18" s="19">
        <v>0</v>
      </c>
      <c r="HN18" s="18"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15826388.399846634</v>
      </c>
      <c r="HU18" s="18">
        <v>0</v>
      </c>
    </row>
    <row r="19" spans="1:229" s="35" customFormat="1" ht="12.75" customHeight="1">
      <c r="A19" s="57" t="s">
        <v>170</v>
      </c>
      <c r="B19" s="17">
        <v>1016</v>
      </c>
      <c r="C19" s="58" t="s">
        <v>146</v>
      </c>
      <c r="D19" s="19">
        <v>0</v>
      </c>
      <c r="E19" s="19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9">
        <v>0</v>
      </c>
      <c r="FO19" s="19">
        <v>0</v>
      </c>
      <c r="FP19" s="18">
        <v>0</v>
      </c>
      <c r="FQ19" s="18">
        <v>0</v>
      </c>
      <c r="FR19" s="18">
        <v>0</v>
      </c>
      <c r="FS19" s="18">
        <v>0</v>
      </c>
      <c r="FT19" s="19">
        <v>0</v>
      </c>
      <c r="FU19" s="19">
        <v>0</v>
      </c>
      <c r="FV19" s="18">
        <v>0</v>
      </c>
      <c r="FW19" s="18">
        <v>0</v>
      </c>
      <c r="FX19" s="18">
        <v>0</v>
      </c>
      <c r="FY19" s="18">
        <v>0</v>
      </c>
      <c r="FZ19" s="19">
        <v>0</v>
      </c>
      <c r="GA19" s="19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9">
        <v>0</v>
      </c>
      <c r="HA19" s="19">
        <v>0</v>
      </c>
      <c r="HB19" s="18">
        <v>0</v>
      </c>
      <c r="HC19" s="18">
        <v>0</v>
      </c>
      <c r="HD19" s="18">
        <v>0</v>
      </c>
      <c r="HE19" s="18">
        <v>0</v>
      </c>
      <c r="HF19" s="19">
        <v>0</v>
      </c>
      <c r="HG19" s="19">
        <v>0</v>
      </c>
      <c r="HH19" s="18">
        <v>0</v>
      </c>
      <c r="HI19" s="18">
        <v>0</v>
      </c>
      <c r="HJ19" s="18">
        <v>0</v>
      </c>
      <c r="HK19" s="18">
        <v>0</v>
      </c>
      <c r="HL19" s="19">
        <v>0</v>
      </c>
      <c r="HM19" s="19">
        <v>0</v>
      </c>
      <c r="HN19" s="18">
        <v>0</v>
      </c>
      <c r="HO19" s="18">
        <v>0</v>
      </c>
      <c r="HP19" s="18">
        <v>0</v>
      </c>
      <c r="HQ19" s="18">
        <v>0</v>
      </c>
      <c r="HR19" s="18">
        <v>0</v>
      </c>
      <c r="HS19" s="18">
        <v>0</v>
      </c>
      <c r="HT19" s="18">
        <v>0</v>
      </c>
      <c r="HU19" s="18">
        <v>0</v>
      </c>
    </row>
    <row r="20" spans="1:229" s="35" customFormat="1" ht="12.75" customHeight="1">
      <c r="A20" s="57" t="s">
        <v>172</v>
      </c>
      <c r="B20" s="17">
        <v>1017</v>
      </c>
      <c r="C20" s="58" t="s">
        <v>146</v>
      </c>
      <c r="D20" s="19">
        <v>63165.770000000004</v>
      </c>
      <c r="E20" s="19">
        <v>0</v>
      </c>
      <c r="F20" s="18">
        <v>0</v>
      </c>
      <c r="G20" s="18">
        <v>0</v>
      </c>
      <c r="H20" s="18">
        <v>0</v>
      </c>
      <c r="I20" s="18">
        <v>0</v>
      </c>
      <c r="J20" s="18">
        <v>63165.770000000004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22921993.23</v>
      </c>
      <c r="AK20" s="18">
        <v>0</v>
      </c>
      <c r="AL20" s="18">
        <v>1473846.76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130.38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138587.09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299451.96000000002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55656596.829999998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9">
        <v>13757123.65</v>
      </c>
      <c r="FO20" s="19">
        <v>0</v>
      </c>
      <c r="FP20" s="18">
        <v>0</v>
      </c>
      <c r="FQ20" s="18">
        <v>0</v>
      </c>
      <c r="FR20" s="18">
        <v>0</v>
      </c>
      <c r="FS20" s="18">
        <v>0</v>
      </c>
      <c r="FT20" s="19">
        <v>13757123.65</v>
      </c>
      <c r="FU20" s="19">
        <v>0</v>
      </c>
      <c r="FV20" s="18">
        <v>0</v>
      </c>
      <c r="FW20" s="18">
        <v>0</v>
      </c>
      <c r="FX20" s="18">
        <v>13757123.65</v>
      </c>
      <c r="FY20" s="18">
        <v>0</v>
      </c>
      <c r="FZ20" s="19">
        <v>0</v>
      </c>
      <c r="GA20" s="19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9">
        <v>0</v>
      </c>
      <c r="HA20" s="19">
        <v>0</v>
      </c>
      <c r="HB20" s="18">
        <v>0</v>
      </c>
      <c r="HC20" s="18">
        <v>0</v>
      </c>
      <c r="HD20" s="18">
        <v>0</v>
      </c>
      <c r="HE20" s="18">
        <v>0</v>
      </c>
      <c r="HF20" s="19">
        <v>0</v>
      </c>
      <c r="HG20" s="19">
        <v>0</v>
      </c>
      <c r="HH20" s="18">
        <v>0</v>
      </c>
      <c r="HI20" s="18">
        <v>0</v>
      </c>
      <c r="HJ20" s="18">
        <v>0</v>
      </c>
      <c r="HK20" s="18">
        <v>0</v>
      </c>
      <c r="HL20" s="19">
        <v>0</v>
      </c>
      <c r="HM20" s="19">
        <v>0</v>
      </c>
      <c r="HN20" s="18">
        <v>0</v>
      </c>
      <c r="HO20" s="18">
        <v>0</v>
      </c>
      <c r="HP20" s="18">
        <v>0</v>
      </c>
      <c r="HQ20" s="18">
        <v>0</v>
      </c>
      <c r="HR20" s="18">
        <v>0</v>
      </c>
      <c r="HS20" s="18">
        <v>0</v>
      </c>
      <c r="HT20" s="18">
        <v>94310895.670000002</v>
      </c>
      <c r="HU20" s="18">
        <v>0</v>
      </c>
    </row>
    <row r="21" spans="1:229" s="35" customFormat="1" ht="12.75" customHeight="1">
      <c r="A21" s="57" t="s">
        <v>174</v>
      </c>
      <c r="B21" s="17">
        <v>1018</v>
      </c>
      <c r="C21" s="58" t="s">
        <v>146</v>
      </c>
      <c r="D21" s="19">
        <v>0</v>
      </c>
      <c r="E21" s="19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-121.19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57925.7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0</v>
      </c>
      <c r="EB21" s="18">
        <v>0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0</v>
      </c>
      <c r="FL21" s="18">
        <v>0</v>
      </c>
      <c r="FM21" s="18">
        <v>0</v>
      </c>
      <c r="FN21" s="19">
        <v>0</v>
      </c>
      <c r="FO21" s="19">
        <v>0</v>
      </c>
      <c r="FP21" s="18">
        <v>0</v>
      </c>
      <c r="FQ21" s="18">
        <v>0</v>
      </c>
      <c r="FR21" s="18">
        <v>0</v>
      </c>
      <c r="FS21" s="18">
        <v>0</v>
      </c>
      <c r="FT21" s="19">
        <v>0</v>
      </c>
      <c r="FU21" s="19">
        <v>0</v>
      </c>
      <c r="FV21" s="18">
        <v>0</v>
      </c>
      <c r="FW21" s="18">
        <v>0</v>
      </c>
      <c r="FX21" s="18">
        <v>0</v>
      </c>
      <c r="FY21" s="18">
        <v>0</v>
      </c>
      <c r="FZ21" s="19">
        <v>0</v>
      </c>
      <c r="GA21" s="19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0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18">
        <v>0</v>
      </c>
      <c r="GT21" s="18">
        <v>0</v>
      </c>
      <c r="GU21" s="18">
        <v>0</v>
      </c>
      <c r="GV21" s="18">
        <v>0</v>
      </c>
      <c r="GW21" s="18">
        <v>0</v>
      </c>
      <c r="GX21" s="18">
        <v>0</v>
      </c>
      <c r="GY21" s="18">
        <v>0</v>
      </c>
      <c r="GZ21" s="19">
        <v>0</v>
      </c>
      <c r="HA21" s="19">
        <v>0</v>
      </c>
      <c r="HB21" s="18">
        <v>0</v>
      </c>
      <c r="HC21" s="18">
        <v>0</v>
      </c>
      <c r="HD21" s="18">
        <v>0</v>
      </c>
      <c r="HE21" s="18">
        <v>0</v>
      </c>
      <c r="HF21" s="19">
        <v>0</v>
      </c>
      <c r="HG21" s="19">
        <v>0</v>
      </c>
      <c r="HH21" s="18">
        <v>0</v>
      </c>
      <c r="HI21" s="18">
        <v>0</v>
      </c>
      <c r="HJ21" s="18">
        <v>0</v>
      </c>
      <c r="HK21" s="18">
        <v>0</v>
      </c>
      <c r="HL21" s="19">
        <v>0</v>
      </c>
      <c r="HM21" s="19">
        <v>0</v>
      </c>
      <c r="HN21" s="18">
        <v>0</v>
      </c>
      <c r="HO21" s="18">
        <v>0</v>
      </c>
      <c r="HP21" s="18">
        <v>0</v>
      </c>
      <c r="HQ21" s="18">
        <v>0</v>
      </c>
      <c r="HR21" s="18">
        <v>0</v>
      </c>
      <c r="HS21" s="18">
        <v>0</v>
      </c>
      <c r="HT21" s="18">
        <v>57804.509999999995</v>
      </c>
      <c r="HU21" s="18">
        <v>0</v>
      </c>
    </row>
    <row r="22" spans="1:229" s="35" customFormat="1" ht="12.75" customHeight="1">
      <c r="A22" s="57" t="s">
        <v>176</v>
      </c>
      <c r="B22" s="17">
        <v>1020</v>
      </c>
      <c r="C22" s="58" t="s">
        <v>146</v>
      </c>
      <c r="D22" s="19">
        <v>2368304.5299999998</v>
      </c>
      <c r="E22" s="19">
        <v>126519.3</v>
      </c>
      <c r="F22" s="18">
        <v>0</v>
      </c>
      <c r="G22" s="18">
        <v>0</v>
      </c>
      <c r="H22" s="18">
        <v>1992874.23</v>
      </c>
      <c r="I22" s="18">
        <v>0</v>
      </c>
      <c r="J22" s="18">
        <v>375430.2999999997</v>
      </c>
      <c r="K22" s="18">
        <v>126519.3</v>
      </c>
      <c r="L22" s="18">
        <v>0</v>
      </c>
      <c r="M22" s="18">
        <v>4.5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-274737.28999999998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91671371.729999989</v>
      </c>
      <c r="AK22" s="18">
        <v>0</v>
      </c>
      <c r="AL22" s="18">
        <v>48228158.619999997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1427971.93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7653857.8000000007</v>
      </c>
      <c r="CK22" s="18">
        <v>44742.78</v>
      </c>
      <c r="CL22" s="18">
        <v>308192.8</v>
      </c>
      <c r="CM22" s="18">
        <v>39727.040000000001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0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0</v>
      </c>
      <c r="EB22" s="18">
        <v>22028.329999999998</v>
      </c>
      <c r="EC22" s="18">
        <v>0</v>
      </c>
      <c r="ED22" s="18">
        <v>0</v>
      </c>
      <c r="EE22" s="18">
        <v>0</v>
      </c>
      <c r="EF22" s="18">
        <v>1028082.5</v>
      </c>
      <c r="EG22" s="18">
        <v>0</v>
      </c>
      <c r="EH22" s="18">
        <v>0</v>
      </c>
      <c r="EI22" s="18">
        <v>0</v>
      </c>
      <c r="EJ22" s="18">
        <v>0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1016900.42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32977798.73</v>
      </c>
      <c r="EW22" s="18">
        <v>0</v>
      </c>
      <c r="EX22" s="18">
        <v>1073670569.67</v>
      </c>
      <c r="EY22" s="18">
        <v>0</v>
      </c>
      <c r="EZ22" s="18">
        <v>5142165.7</v>
      </c>
      <c r="FA22" s="18">
        <v>0</v>
      </c>
      <c r="FB22" s="18">
        <v>243416414.38</v>
      </c>
      <c r="FC22" s="18">
        <v>0</v>
      </c>
      <c r="FD22" s="18">
        <v>0</v>
      </c>
      <c r="FE22" s="18">
        <v>0</v>
      </c>
      <c r="FF22" s="18">
        <v>0</v>
      </c>
      <c r="FG22" s="18">
        <v>0</v>
      </c>
      <c r="FH22" s="18">
        <v>4478899.17</v>
      </c>
      <c r="FI22" s="18">
        <v>0</v>
      </c>
      <c r="FJ22" s="18">
        <v>34861192.210000001</v>
      </c>
      <c r="FK22" s="18">
        <v>0</v>
      </c>
      <c r="FL22" s="18">
        <v>0</v>
      </c>
      <c r="FM22" s="18">
        <v>0</v>
      </c>
      <c r="FN22" s="19">
        <v>173465417.41</v>
      </c>
      <c r="FO22" s="19">
        <v>0</v>
      </c>
      <c r="FP22" s="18">
        <v>0</v>
      </c>
      <c r="FQ22" s="18">
        <v>0</v>
      </c>
      <c r="FR22" s="18">
        <v>0</v>
      </c>
      <c r="FS22" s="18">
        <v>0</v>
      </c>
      <c r="FT22" s="19">
        <v>164021164.90000001</v>
      </c>
      <c r="FU22" s="19">
        <v>0</v>
      </c>
      <c r="FV22" s="18">
        <v>0</v>
      </c>
      <c r="FW22" s="18">
        <v>0</v>
      </c>
      <c r="FX22" s="18">
        <v>164021164.90000001</v>
      </c>
      <c r="FY22" s="18">
        <v>0</v>
      </c>
      <c r="FZ22" s="19">
        <v>9444252.5099999998</v>
      </c>
      <c r="GA22" s="19">
        <v>0</v>
      </c>
      <c r="GB22" s="18">
        <v>33859.29</v>
      </c>
      <c r="GC22" s="18">
        <v>0</v>
      </c>
      <c r="GD22" s="18">
        <v>9410393.2200000007</v>
      </c>
      <c r="GE22" s="18">
        <v>0</v>
      </c>
      <c r="GF22" s="18">
        <v>0</v>
      </c>
      <c r="GG22" s="18">
        <v>0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18">
        <v>0</v>
      </c>
      <c r="GP22" s="18">
        <v>0</v>
      </c>
      <c r="GQ22" s="18">
        <v>0</v>
      </c>
      <c r="GR22" s="18">
        <v>0</v>
      </c>
      <c r="GS22" s="18">
        <v>0</v>
      </c>
      <c r="GT22" s="18">
        <v>0</v>
      </c>
      <c r="GU22" s="18">
        <v>0</v>
      </c>
      <c r="GV22" s="18">
        <v>0</v>
      </c>
      <c r="GW22" s="18">
        <v>0</v>
      </c>
      <c r="GX22" s="18">
        <v>0</v>
      </c>
      <c r="GY22" s="18">
        <v>0</v>
      </c>
      <c r="GZ22" s="19">
        <v>0</v>
      </c>
      <c r="HA22" s="19">
        <v>0</v>
      </c>
      <c r="HB22" s="18">
        <v>0</v>
      </c>
      <c r="HC22" s="18">
        <v>0</v>
      </c>
      <c r="HD22" s="18">
        <v>0</v>
      </c>
      <c r="HE22" s="18">
        <v>0</v>
      </c>
      <c r="HF22" s="19">
        <v>0</v>
      </c>
      <c r="HG22" s="19">
        <v>0</v>
      </c>
      <c r="HH22" s="18">
        <v>0</v>
      </c>
      <c r="HI22" s="18">
        <v>0</v>
      </c>
      <c r="HJ22" s="18">
        <v>0</v>
      </c>
      <c r="HK22" s="18">
        <v>0</v>
      </c>
      <c r="HL22" s="19">
        <v>0</v>
      </c>
      <c r="HM22" s="19">
        <v>0</v>
      </c>
      <c r="HN22" s="18">
        <v>0</v>
      </c>
      <c r="HO22" s="18">
        <v>0</v>
      </c>
      <c r="HP22" s="18">
        <v>0</v>
      </c>
      <c r="HQ22" s="18">
        <v>0</v>
      </c>
      <c r="HR22" s="18">
        <v>0</v>
      </c>
      <c r="HS22" s="18">
        <v>0</v>
      </c>
      <c r="HT22" s="18">
        <v>1721462588.6400001</v>
      </c>
      <c r="HU22" s="18">
        <v>210993.62000000002</v>
      </c>
    </row>
    <row r="23" spans="1:229" s="35" customFormat="1" ht="12.75" customHeight="1">
      <c r="A23" s="57" t="s">
        <v>178</v>
      </c>
      <c r="B23" s="17">
        <v>1022</v>
      </c>
      <c r="C23" s="58" t="s">
        <v>146</v>
      </c>
      <c r="D23" s="19">
        <v>41592898.540000007</v>
      </c>
      <c r="E23" s="19">
        <v>0</v>
      </c>
      <c r="F23" s="18">
        <v>0</v>
      </c>
      <c r="G23" s="18">
        <v>0</v>
      </c>
      <c r="H23" s="18">
        <v>16974967.328081515</v>
      </c>
      <c r="I23" s="18">
        <v>0</v>
      </c>
      <c r="J23" s="18">
        <v>24617931.211918488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1160217.93</v>
      </c>
      <c r="AA23" s="18">
        <v>0</v>
      </c>
      <c r="AB23" s="18">
        <v>0</v>
      </c>
      <c r="AC23" s="18">
        <v>0</v>
      </c>
      <c r="AD23" s="18">
        <v>111181.65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95512031.400000006</v>
      </c>
      <c r="AK23" s="18">
        <v>0</v>
      </c>
      <c r="AL23" s="18">
        <v>35619549.479999997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140647.09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583333.89</v>
      </c>
      <c r="EC23" s="18">
        <v>0</v>
      </c>
      <c r="ED23" s="18">
        <v>0</v>
      </c>
      <c r="EE23" s="18">
        <v>0</v>
      </c>
      <c r="EF23" s="18">
        <v>2850989.36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9">
        <v>0</v>
      </c>
      <c r="FO23" s="19">
        <v>0</v>
      </c>
      <c r="FP23" s="18">
        <v>0</v>
      </c>
      <c r="FQ23" s="18">
        <v>0</v>
      </c>
      <c r="FR23" s="18">
        <v>0</v>
      </c>
      <c r="FS23" s="18">
        <v>0</v>
      </c>
      <c r="FT23" s="19">
        <v>0</v>
      </c>
      <c r="FU23" s="19">
        <v>0</v>
      </c>
      <c r="FV23" s="18">
        <v>0</v>
      </c>
      <c r="FW23" s="18">
        <v>0</v>
      </c>
      <c r="FX23" s="18">
        <v>0</v>
      </c>
      <c r="FY23" s="18">
        <v>0</v>
      </c>
      <c r="FZ23" s="19">
        <v>0</v>
      </c>
      <c r="GA23" s="19">
        <v>0</v>
      </c>
      <c r="GB23" s="18">
        <v>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18">
        <v>0</v>
      </c>
      <c r="GT23" s="18">
        <v>0</v>
      </c>
      <c r="GU23" s="18">
        <v>0</v>
      </c>
      <c r="GV23" s="18">
        <v>0</v>
      </c>
      <c r="GW23" s="18">
        <v>0</v>
      </c>
      <c r="GX23" s="18">
        <v>0</v>
      </c>
      <c r="GY23" s="18">
        <v>0</v>
      </c>
      <c r="GZ23" s="19">
        <v>0</v>
      </c>
      <c r="HA23" s="19">
        <v>0</v>
      </c>
      <c r="HB23" s="18">
        <v>0</v>
      </c>
      <c r="HC23" s="18">
        <v>0</v>
      </c>
      <c r="HD23" s="18">
        <v>0</v>
      </c>
      <c r="HE23" s="18">
        <v>0</v>
      </c>
      <c r="HF23" s="19">
        <v>0</v>
      </c>
      <c r="HG23" s="19">
        <v>0</v>
      </c>
      <c r="HH23" s="18">
        <v>0</v>
      </c>
      <c r="HI23" s="18">
        <v>0</v>
      </c>
      <c r="HJ23" s="18">
        <v>0</v>
      </c>
      <c r="HK23" s="18">
        <v>0</v>
      </c>
      <c r="HL23" s="19">
        <v>0</v>
      </c>
      <c r="HM23" s="19">
        <v>0</v>
      </c>
      <c r="HN23" s="18">
        <v>0</v>
      </c>
      <c r="HO23" s="18">
        <v>0</v>
      </c>
      <c r="HP23" s="18">
        <v>0</v>
      </c>
      <c r="HQ23" s="18">
        <v>0</v>
      </c>
      <c r="HR23" s="18">
        <v>0</v>
      </c>
      <c r="HS23" s="18">
        <v>0</v>
      </c>
      <c r="HT23" s="18">
        <v>177570849.34</v>
      </c>
      <c r="HU23" s="18">
        <v>0</v>
      </c>
    </row>
    <row r="24" spans="1:229" s="35" customFormat="1" ht="12.75" customHeight="1">
      <c r="A24" s="57" t="s">
        <v>180</v>
      </c>
      <c r="B24" s="17">
        <v>1025</v>
      </c>
      <c r="C24" s="58" t="s">
        <v>146</v>
      </c>
      <c r="D24" s="19">
        <v>96529.24</v>
      </c>
      <c r="E24" s="19">
        <v>0</v>
      </c>
      <c r="F24" s="18">
        <v>0</v>
      </c>
      <c r="G24" s="18">
        <v>0</v>
      </c>
      <c r="H24" s="18">
        <v>1406.77</v>
      </c>
      <c r="I24" s="18">
        <v>0</v>
      </c>
      <c r="J24" s="18">
        <v>95122.47</v>
      </c>
      <c r="K24" s="18">
        <v>0</v>
      </c>
      <c r="L24" s="18">
        <v>511.35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-125265.96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64337392.220116802</v>
      </c>
      <c r="AK24" s="18">
        <v>0</v>
      </c>
      <c r="AL24" s="18">
        <v>1254035.26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16298.79</v>
      </c>
      <c r="AU24" s="18">
        <v>0</v>
      </c>
      <c r="AV24" s="18">
        <v>9455.07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7.8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166463.25399540001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589351.59</v>
      </c>
      <c r="CK24" s="18">
        <v>0</v>
      </c>
      <c r="CL24" s="18">
        <v>6296.82</v>
      </c>
      <c r="CM24" s="18">
        <v>0</v>
      </c>
      <c r="CN24" s="18">
        <v>10.64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3615320.78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316304.62660000002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10255031.818</v>
      </c>
      <c r="EW24" s="18">
        <v>0</v>
      </c>
      <c r="EX24" s="18">
        <v>334247194.57440001</v>
      </c>
      <c r="EY24" s="18">
        <v>0</v>
      </c>
      <c r="EZ24" s="18">
        <v>1593100.0788</v>
      </c>
      <c r="FA24" s="18">
        <v>0</v>
      </c>
      <c r="FB24" s="18">
        <v>75435457.783950001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1396492.2448</v>
      </c>
      <c r="FI24" s="18">
        <v>0</v>
      </c>
      <c r="FJ24" s="18">
        <v>10820268.5644</v>
      </c>
      <c r="FK24" s="18">
        <v>0</v>
      </c>
      <c r="FL24" s="18">
        <v>0</v>
      </c>
      <c r="FM24" s="18">
        <v>0</v>
      </c>
      <c r="FN24" s="19">
        <v>0</v>
      </c>
      <c r="FO24" s="19">
        <v>0</v>
      </c>
      <c r="FP24" s="18">
        <v>0</v>
      </c>
      <c r="FQ24" s="18">
        <v>0</v>
      </c>
      <c r="FR24" s="18">
        <v>0</v>
      </c>
      <c r="FS24" s="18">
        <v>0</v>
      </c>
      <c r="FT24" s="19">
        <v>0</v>
      </c>
      <c r="FU24" s="19">
        <v>0</v>
      </c>
      <c r="FV24" s="18">
        <v>0</v>
      </c>
      <c r="FW24" s="18">
        <v>0</v>
      </c>
      <c r="FX24" s="18">
        <v>0</v>
      </c>
      <c r="FY24" s="18">
        <v>0</v>
      </c>
      <c r="FZ24" s="19">
        <v>0</v>
      </c>
      <c r="GA24" s="19">
        <v>0</v>
      </c>
      <c r="GB24" s="18">
        <v>0</v>
      </c>
      <c r="GC24" s="18">
        <v>0</v>
      </c>
      <c r="GD24" s="18">
        <v>0</v>
      </c>
      <c r="GE24" s="18">
        <v>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9">
        <v>0</v>
      </c>
      <c r="HA24" s="19">
        <v>0</v>
      </c>
      <c r="HB24" s="18">
        <v>0</v>
      </c>
      <c r="HC24" s="18">
        <v>0</v>
      </c>
      <c r="HD24" s="18">
        <v>0</v>
      </c>
      <c r="HE24" s="18">
        <v>0</v>
      </c>
      <c r="HF24" s="19">
        <v>0</v>
      </c>
      <c r="HG24" s="19">
        <v>0</v>
      </c>
      <c r="HH24" s="18">
        <v>0</v>
      </c>
      <c r="HI24" s="18">
        <v>0</v>
      </c>
      <c r="HJ24" s="18">
        <v>0</v>
      </c>
      <c r="HK24" s="18">
        <v>0</v>
      </c>
      <c r="HL24" s="19">
        <v>0</v>
      </c>
      <c r="HM24" s="19">
        <v>0</v>
      </c>
      <c r="HN24" s="18">
        <v>0</v>
      </c>
      <c r="HO24" s="18">
        <v>0</v>
      </c>
      <c r="HP24" s="18">
        <v>0</v>
      </c>
      <c r="HQ24" s="18">
        <v>0</v>
      </c>
      <c r="HR24" s="18">
        <v>0</v>
      </c>
      <c r="HS24" s="18">
        <v>0</v>
      </c>
      <c r="HT24" s="18">
        <v>504030256.54506224</v>
      </c>
      <c r="HU24" s="18">
        <v>0</v>
      </c>
    </row>
    <row r="25" spans="1:229" s="35" customFormat="1" ht="12.75" customHeight="1">
      <c r="A25" s="57" t="s">
        <v>182</v>
      </c>
      <c r="B25" s="17">
        <v>1027</v>
      </c>
      <c r="C25" s="58" t="s">
        <v>146</v>
      </c>
      <c r="D25" s="19">
        <v>120853.69</v>
      </c>
      <c r="E25" s="19">
        <v>0</v>
      </c>
      <c r="F25" s="18">
        <v>120853.69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18316458.809999999</v>
      </c>
      <c r="AK25" s="18">
        <v>0</v>
      </c>
      <c r="AL25" s="18">
        <v>4763373.21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28.740000000000002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7323.69</v>
      </c>
      <c r="BC25" s="18">
        <v>0</v>
      </c>
      <c r="BD25" s="18">
        <v>192.48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178389.13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1.1300000000000001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429980.06</v>
      </c>
      <c r="CK25" s="18">
        <v>0</v>
      </c>
      <c r="CL25" s="18">
        <v>889.5</v>
      </c>
      <c r="CM25" s="18">
        <v>0</v>
      </c>
      <c r="CN25" s="18">
        <v>10089.75</v>
      </c>
      <c r="CO25" s="18">
        <v>0</v>
      </c>
      <c r="CP25" s="18">
        <v>0</v>
      </c>
      <c r="CQ25" s="18">
        <v>0</v>
      </c>
      <c r="CR25" s="18">
        <v>333.5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3492.91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10675.640000000001</v>
      </c>
      <c r="DY25" s="18">
        <v>0</v>
      </c>
      <c r="DZ25" s="18">
        <v>0</v>
      </c>
      <c r="EA25" s="18">
        <v>0</v>
      </c>
      <c r="EB25" s="18">
        <v>2304.09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42867.24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9">
        <v>0</v>
      </c>
      <c r="FO25" s="19">
        <v>0</v>
      </c>
      <c r="FP25" s="18">
        <v>0</v>
      </c>
      <c r="FQ25" s="18">
        <v>0</v>
      </c>
      <c r="FR25" s="18">
        <v>0</v>
      </c>
      <c r="FS25" s="18">
        <v>0</v>
      </c>
      <c r="FT25" s="19">
        <v>0</v>
      </c>
      <c r="FU25" s="19">
        <v>0</v>
      </c>
      <c r="FV25" s="18">
        <v>0</v>
      </c>
      <c r="FW25" s="18">
        <v>0</v>
      </c>
      <c r="FX25" s="18">
        <v>0</v>
      </c>
      <c r="FY25" s="18">
        <v>0</v>
      </c>
      <c r="FZ25" s="19">
        <v>0</v>
      </c>
      <c r="GA25" s="19">
        <v>0</v>
      </c>
      <c r="GB25" s="18">
        <v>0</v>
      </c>
      <c r="GC25" s="18">
        <v>0</v>
      </c>
      <c r="GD25" s="18">
        <v>0</v>
      </c>
      <c r="GE25" s="18">
        <v>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9">
        <v>0</v>
      </c>
      <c r="HA25" s="19">
        <v>0</v>
      </c>
      <c r="HB25" s="18">
        <v>0</v>
      </c>
      <c r="HC25" s="18">
        <v>0</v>
      </c>
      <c r="HD25" s="18">
        <v>0</v>
      </c>
      <c r="HE25" s="18">
        <v>0</v>
      </c>
      <c r="HF25" s="19">
        <v>0</v>
      </c>
      <c r="HG25" s="19">
        <v>0</v>
      </c>
      <c r="HH25" s="18">
        <v>0</v>
      </c>
      <c r="HI25" s="18">
        <v>0</v>
      </c>
      <c r="HJ25" s="18">
        <v>0</v>
      </c>
      <c r="HK25" s="18">
        <v>0</v>
      </c>
      <c r="HL25" s="19">
        <v>0</v>
      </c>
      <c r="HM25" s="19">
        <v>0</v>
      </c>
      <c r="HN25" s="18">
        <v>0</v>
      </c>
      <c r="HO25" s="18">
        <v>0</v>
      </c>
      <c r="HP25" s="18">
        <v>0</v>
      </c>
      <c r="HQ25" s="18">
        <v>0</v>
      </c>
      <c r="HR25" s="18">
        <v>0</v>
      </c>
      <c r="HS25" s="18">
        <v>0</v>
      </c>
      <c r="HT25" s="18">
        <v>23887253.569999997</v>
      </c>
      <c r="HU25" s="18">
        <v>0</v>
      </c>
    </row>
    <row r="26" spans="1:229" s="35" customFormat="1" ht="12.75" customHeight="1">
      <c r="A26" s="57" t="s">
        <v>184</v>
      </c>
      <c r="B26" s="17">
        <v>1028</v>
      </c>
      <c r="C26" s="58" t="s">
        <v>146</v>
      </c>
      <c r="D26" s="19">
        <v>0</v>
      </c>
      <c r="E26" s="19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53139609.59522</v>
      </c>
      <c r="AK26" s="18">
        <v>0</v>
      </c>
      <c r="AL26" s="18">
        <v>5512479.9947800003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-89391.86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0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0</v>
      </c>
      <c r="EW26" s="18">
        <v>0</v>
      </c>
      <c r="EX26" s="18">
        <v>0</v>
      </c>
      <c r="EY26" s="18">
        <v>0</v>
      </c>
      <c r="EZ26" s="18">
        <v>0</v>
      </c>
      <c r="FA26" s="18">
        <v>0</v>
      </c>
      <c r="FB26" s="18">
        <v>0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9">
        <v>0</v>
      </c>
      <c r="FO26" s="19">
        <v>0</v>
      </c>
      <c r="FP26" s="18">
        <v>0</v>
      </c>
      <c r="FQ26" s="18">
        <v>0</v>
      </c>
      <c r="FR26" s="18">
        <v>0</v>
      </c>
      <c r="FS26" s="18">
        <v>0</v>
      </c>
      <c r="FT26" s="19">
        <v>0</v>
      </c>
      <c r="FU26" s="19">
        <v>0</v>
      </c>
      <c r="FV26" s="18">
        <v>0</v>
      </c>
      <c r="FW26" s="18">
        <v>0</v>
      </c>
      <c r="FX26" s="18">
        <v>0</v>
      </c>
      <c r="FY26" s="18">
        <v>0</v>
      </c>
      <c r="FZ26" s="19">
        <v>0</v>
      </c>
      <c r="GA26" s="19">
        <v>0</v>
      </c>
      <c r="GB26" s="18">
        <v>0</v>
      </c>
      <c r="GC26" s="18">
        <v>0</v>
      </c>
      <c r="GD26" s="18">
        <v>0</v>
      </c>
      <c r="GE26" s="18">
        <v>0</v>
      </c>
      <c r="GF26" s="18">
        <v>0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18">
        <v>0</v>
      </c>
      <c r="GT26" s="18">
        <v>0</v>
      </c>
      <c r="GU26" s="18">
        <v>0</v>
      </c>
      <c r="GV26" s="18">
        <v>0</v>
      </c>
      <c r="GW26" s="18">
        <v>0</v>
      </c>
      <c r="GX26" s="18">
        <v>0</v>
      </c>
      <c r="GY26" s="18">
        <v>0</v>
      </c>
      <c r="GZ26" s="19">
        <v>0</v>
      </c>
      <c r="HA26" s="19">
        <v>0</v>
      </c>
      <c r="HB26" s="18">
        <v>0</v>
      </c>
      <c r="HC26" s="18">
        <v>0</v>
      </c>
      <c r="HD26" s="18">
        <v>0</v>
      </c>
      <c r="HE26" s="18">
        <v>0</v>
      </c>
      <c r="HF26" s="19">
        <v>0</v>
      </c>
      <c r="HG26" s="19">
        <v>0</v>
      </c>
      <c r="HH26" s="18">
        <v>0</v>
      </c>
      <c r="HI26" s="18">
        <v>0</v>
      </c>
      <c r="HJ26" s="18">
        <v>0</v>
      </c>
      <c r="HK26" s="18">
        <v>0</v>
      </c>
      <c r="HL26" s="19">
        <v>0</v>
      </c>
      <c r="HM26" s="19">
        <v>0</v>
      </c>
      <c r="HN26" s="18">
        <v>0</v>
      </c>
      <c r="HO26" s="18">
        <v>0</v>
      </c>
      <c r="HP26" s="18">
        <v>0</v>
      </c>
      <c r="HQ26" s="18">
        <v>0</v>
      </c>
      <c r="HR26" s="18">
        <v>0</v>
      </c>
      <c r="HS26" s="18">
        <v>0</v>
      </c>
      <c r="HT26" s="18">
        <v>58562697.730000004</v>
      </c>
      <c r="HU26" s="18">
        <v>0</v>
      </c>
    </row>
    <row r="27" spans="1:229" s="35" customFormat="1" ht="12.75" customHeight="1">
      <c r="A27" s="57" t="s">
        <v>186</v>
      </c>
      <c r="B27" s="17">
        <v>1030</v>
      </c>
      <c r="C27" s="58" t="s">
        <v>146</v>
      </c>
      <c r="D27" s="19">
        <v>1840227.15</v>
      </c>
      <c r="E27" s="19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1840227.15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128397026.88000001</v>
      </c>
      <c r="AK27" s="18">
        <v>0</v>
      </c>
      <c r="AL27" s="18">
        <v>1442119.16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58.89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-23334.39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1141393.8700000001</v>
      </c>
      <c r="CK27" s="18">
        <v>0</v>
      </c>
      <c r="CL27" s="18">
        <v>244584.32000000001</v>
      </c>
      <c r="CM27" s="18">
        <v>0</v>
      </c>
      <c r="CN27" s="18">
        <v>16305.7</v>
      </c>
      <c r="CO27" s="18">
        <v>0</v>
      </c>
      <c r="CP27" s="18">
        <v>0</v>
      </c>
      <c r="CQ27" s="18">
        <v>0</v>
      </c>
      <c r="CR27" s="18">
        <v>16305.7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1019.24</v>
      </c>
      <c r="DY27" s="18">
        <v>0</v>
      </c>
      <c r="DZ27" s="18">
        <v>0</v>
      </c>
      <c r="EA27" s="18">
        <v>0</v>
      </c>
      <c r="EB27" s="18">
        <v>3179.14</v>
      </c>
      <c r="EC27" s="18">
        <v>0</v>
      </c>
      <c r="ED27" s="18">
        <v>0</v>
      </c>
      <c r="EE27" s="18">
        <v>0</v>
      </c>
      <c r="EF27" s="18">
        <v>1780676.77</v>
      </c>
      <c r="EG27" s="18">
        <v>0</v>
      </c>
      <c r="EH27" s="18">
        <v>0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47665.62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2205794.5099999998</v>
      </c>
      <c r="EW27" s="18">
        <v>0</v>
      </c>
      <c r="EX27" s="18">
        <v>37420452.43</v>
      </c>
      <c r="EY27" s="18">
        <v>0</v>
      </c>
      <c r="EZ27" s="18">
        <v>468509.08</v>
      </c>
      <c r="FA27" s="18">
        <v>0</v>
      </c>
      <c r="FB27" s="18">
        <v>13628087.68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204145.35</v>
      </c>
      <c r="FI27" s="18">
        <v>0</v>
      </c>
      <c r="FJ27" s="18">
        <v>1639962.71</v>
      </c>
      <c r="FK27" s="18">
        <v>0</v>
      </c>
      <c r="FL27" s="18">
        <v>0</v>
      </c>
      <c r="FM27" s="18">
        <v>0</v>
      </c>
      <c r="FN27" s="19">
        <v>0</v>
      </c>
      <c r="FO27" s="19">
        <v>0</v>
      </c>
      <c r="FP27" s="18">
        <v>0</v>
      </c>
      <c r="FQ27" s="18">
        <v>0</v>
      </c>
      <c r="FR27" s="18">
        <v>0</v>
      </c>
      <c r="FS27" s="18">
        <v>0</v>
      </c>
      <c r="FT27" s="19">
        <v>0</v>
      </c>
      <c r="FU27" s="19">
        <v>0</v>
      </c>
      <c r="FV27" s="18">
        <v>0</v>
      </c>
      <c r="FW27" s="18">
        <v>0</v>
      </c>
      <c r="FX27" s="18">
        <v>0</v>
      </c>
      <c r="FY27" s="18">
        <v>0</v>
      </c>
      <c r="FZ27" s="19">
        <v>0</v>
      </c>
      <c r="GA27" s="19">
        <v>0</v>
      </c>
      <c r="GB27" s="18">
        <v>0</v>
      </c>
      <c r="GC27" s="18">
        <v>0</v>
      </c>
      <c r="GD27" s="18">
        <v>0</v>
      </c>
      <c r="GE27" s="18">
        <v>0</v>
      </c>
      <c r="GF27" s="18">
        <v>0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18">
        <v>0</v>
      </c>
      <c r="GP27" s="18">
        <v>0</v>
      </c>
      <c r="GQ27" s="18">
        <v>0</v>
      </c>
      <c r="GR27" s="18">
        <v>0</v>
      </c>
      <c r="GS27" s="18">
        <v>0</v>
      </c>
      <c r="GT27" s="18">
        <v>0</v>
      </c>
      <c r="GU27" s="18">
        <v>0</v>
      </c>
      <c r="GV27" s="18">
        <v>0</v>
      </c>
      <c r="GW27" s="18">
        <v>0</v>
      </c>
      <c r="GX27" s="18">
        <v>0</v>
      </c>
      <c r="GY27" s="18">
        <v>0</v>
      </c>
      <c r="GZ27" s="19">
        <v>0</v>
      </c>
      <c r="HA27" s="19">
        <v>0</v>
      </c>
      <c r="HB27" s="18">
        <v>0</v>
      </c>
      <c r="HC27" s="18">
        <v>0</v>
      </c>
      <c r="HD27" s="18">
        <v>0</v>
      </c>
      <c r="HE27" s="18">
        <v>0</v>
      </c>
      <c r="HF27" s="19">
        <v>0</v>
      </c>
      <c r="HG27" s="19">
        <v>0</v>
      </c>
      <c r="HH27" s="18">
        <v>0</v>
      </c>
      <c r="HI27" s="18">
        <v>0</v>
      </c>
      <c r="HJ27" s="18">
        <v>0</v>
      </c>
      <c r="HK27" s="18">
        <v>0</v>
      </c>
      <c r="HL27" s="19">
        <v>0</v>
      </c>
      <c r="HM27" s="19">
        <v>0</v>
      </c>
      <c r="HN27" s="18">
        <v>0</v>
      </c>
      <c r="HO27" s="18">
        <v>0</v>
      </c>
      <c r="HP27" s="18">
        <v>0</v>
      </c>
      <c r="HQ27" s="18">
        <v>0</v>
      </c>
      <c r="HR27" s="18">
        <v>0</v>
      </c>
      <c r="HS27" s="18">
        <v>0</v>
      </c>
      <c r="HT27" s="18">
        <v>190474179.81000003</v>
      </c>
      <c r="HU27" s="18">
        <v>0</v>
      </c>
    </row>
    <row r="28" spans="1:229" s="35" customFormat="1" ht="12.75" customHeight="1">
      <c r="A28" s="57" t="s">
        <v>188</v>
      </c>
      <c r="B28" s="17">
        <v>1031</v>
      </c>
      <c r="C28" s="58" t="s">
        <v>146</v>
      </c>
      <c r="D28" s="19">
        <v>0</v>
      </c>
      <c r="E28" s="19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126665.61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9">
        <v>0</v>
      </c>
      <c r="FO28" s="19">
        <v>0</v>
      </c>
      <c r="FP28" s="18">
        <v>0</v>
      </c>
      <c r="FQ28" s="18">
        <v>0</v>
      </c>
      <c r="FR28" s="18">
        <v>0</v>
      </c>
      <c r="FS28" s="18">
        <v>0</v>
      </c>
      <c r="FT28" s="19">
        <v>0</v>
      </c>
      <c r="FU28" s="19">
        <v>0</v>
      </c>
      <c r="FV28" s="18">
        <v>0</v>
      </c>
      <c r="FW28" s="18">
        <v>0</v>
      </c>
      <c r="FX28" s="18">
        <v>0</v>
      </c>
      <c r="FY28" s="18">
        <v>0</v>
      </c>
      <c r="FZ28" s="19">
        <v>0</v>
      </c>
      <c r="GA28" s="19">
        <v>0</v>
      </c>
      <c r="GB28" s="18">
        <v>0</v>
      </c>
      <c r="GC28" s="18">
        <v>0</v>
      </c>
      <c r="GD28" s="18">
        <v>0</v>
      </c>
      <c r="GE28" s="18">
        <v>0</v>
      </c>
      <c r="GF28" s="18">
        <v>0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18">
        <v>0</v>
      </c>
      <c r="GT28" s="18">
        <v>0</v>
      </c>
      <c r="GU28" s="18">
        <v>0</v>
      </c>
      <c r="GV28" s="18">
        <v>0</v>
      </c>
      <c r="GW28" s="18">
        <v>0</v>
      </c>
      <c r="GX28" s="18">
        <v>0</v>
      </c>
      <c r="GY28" s="18">
        <v>0</v>
      </c>
      <c r="GZ28" s="19">
        <v>0</v>
      </c>
      <c r="HA28" s="19">
        <v>0</v>
      </c>
      <c r="HB28" s="18">
        <v>0</v>
      </c>
      <c r="HC28" s="18">
        <v>0</v>
      </c>
      <c r="HD28" s="18">
        <v>0</v>
      </c>
      <c r="HE28" s="18">
        <v>0</v>
      </c>
      <c r="HF28" s="19">
        <v>0</v>
      </c>
      <c r="HG28" s="19">
        <v>0</v>
      </c>
      <c r="HH28" s="18">
        <v>0</v>
      </c>
      <c r="HI28" s="18">
        <v>0</v>
      </c>
      <c r="HJ28" s="18">
        <v>0</v>
      </c>
      <c r="HK28" s="18">
        <v>0</v>
      </c>
      <c r="HL28" s="19">
        <v>0</v>
      </c>
      <c r="HM28" s="19">
        <v>0</v>
      </c>
      <c r="HN28" s="18">
        <v>0</v>
      </c>
      <c r="HO28" s="18">
        <v>0</v>
      </c>
      <c r="HP28" s="18">
        <v>0</v>
      </c>
      <c r="HQ28" s="18">
        <v>0</v>
      </c>
      <c r="HR28" s="18">
        <v>0</v>
      </c>
      <c r="HS28" s="18">
        <v>0</v>
      </c>
      <c r="HT28" s="18">
        <v>126665.61</v>
      </c>
      <c r="HU28" s="18">
        <v>0</v>
      </c>
    </row>
    <row r="29" spans="1:229" s="35" customFormat="1" ht="12.75" customHeight="1">
      <c r="A29" s="57" t="s">
        <v>190</v>
      </c>
      <c r="B29" s="17">
        <v>1032</v>
      </c>
      <c r="C29" s="58" t="s">
        <v>146</v>
      </c>
      <c r="D29" s="19">
        <v>0</v>
      </c>
      <c r="E29" s="19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99553872.590000004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203241.32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67805.429999999993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2199406.38</v>
      </c>
      <c r="EW29" s="18">
        <v>0</v>
      </c>
      <c r="EX29" s="18">
        <v>71537472.219999999</v>
      </c>
      <c r="EY29" s="18">
        <v>0</v>
      </c>
      <c r="EZ29" s="18">
        <v>343804.97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298020.09000000003</v>
      </c>
      <c r="FG29" s="18">
        <v>0</v>
      </c>
      <c r="FH29" s="18">
        <v>16316726.32</v>
      </c>
      <c r="FI29" s="18">
        <v>0</v>
      </c>
      <c r="FJ29" s="18">
        <v>2337694.9500000002</v>
      </c>
      <c r="FK29" s="18">
        <v>0</v>
      </c>
      <c r="FL29" s="18">
        <v>0</v>
      </c>
      <c r="FM29" s="18">
        <v>0</v>
      </c>
      <c r="FN29" s="19">
        <v>0</v>
      </c>
      <c r="FO29" s="19">
        <v>0</v>
      </c>
      <c r="FP29" s="18">
        <v>0</v>
      </c>
      <c r="FQ29" s="18">
        <v>0</v>
      </c>
      <c r="FR29" s="18">
        <v>0</v>
      </c>
      <c r="FS29" s="18">
        <v>0</v>
      </c>
      <c r="FT29" s="19">
        <v>0</v>
      </c>
      <c r="FU29" s="19">
        <v>0</v>
      </c>
      <c r="FV29" s="18">
        <v>0</v>
      </c>
      <c r="FW29" s="18">
        <v>0</v>
      </c>
      <c r="FX29" s="18">
        <v>0</v>
      </c>
      <c r="FY29" s="18">
        <v>0</v>
      </c>
      <c r="FZ29" s="19">
        <v>0</v>
      </c>
      <c r="GA29" s="19">
        <v>0</v>
      </c>
      <c r="GB29" s="18">
        <v>0</v>
      </c>
      <c r="GC29" s="18">
        <v>0</v>
      </c>
      <c r="GD29" s="18">
        <v>0</v>
      </c>
      <c r="GE29" s="18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9">
        <v>0</v>
      </c>
      <c r="HA29" s="19">
        <v>0</v>
      </c>
      <c r="HB29" s="18">
        <v>0</v>
      </c>
      <c r="HC29" s="18">
        <v>0</v>
      </c>
      <c r="HD29" s="18">
        <v>0</v>
      </c>
      <c r="HE29" s="18">
        <v>0</v>
      </c>
      <c r="HF29" s="19">
        <v>0</v>
      </c>
      <c r="HG29" s="19">
        <v>0</v>
      </c>
      <c r="HH29" s="18">
        <v>0</v>
      </c>
      <c r="HI29" s="18">
        <v>0</v>
      </c>
      <c r="HJ29" s="18">
        <v>0</v>
      </c>
      <c r="HK29" s="18">
        <v>0</v>
      </c>
      <c r="HL29" s="19">
        <v>0</v>
      </c>
      <c r="HM29" s="19">
        <v>0</v>
      </c>
      <c r="HN29" s="18">
        <v>0</v>
      </c>
      <c r="HO29" s="18">
        <v>0</v>
      </c>
      <c r="HP29" s="18">
        <v>0</v>
      </c>
      <c r="HQ29" s="18">
        <v>0</v>
      </c>
      <c r="HR29" s="18">
        <v>0</v>
      </c>
      <c r="HS29" s="18">
        <v>0</v>
      </c>
      <c r="HT29" s="18">
        <v>192858044.26999998</v>
      </c>
      <c r="HU29" s="18">
        <v>0</v>
      </c>
    </row>
    <row r="30" spans="1:229" s="35" customFormat="1" ht="12.75" customHeight="1">
      <c r="A30" s="57" t="s">
        <v>192</v>
      </c>
      <c r="B30" s="17">
        <v>1034</v>
      </c>
      <c r="C30" s="58" t="s">
        <v>146</v>
      </c>
      <c r="D30" s="19">
        <v>0</v>
      </c>
      <c r="E30" s="19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2742463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1462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9">
        <v>0</v>
      </c>
      <c r="FO30" s="19">
        <v>0</v>
      </c>
      <c r="FP30" s="18">
        <v>0</v>
      </c>
      <c r="FQ30" s="18">
        <v>0</v>
      </c>
      <c r="FR30" s="18">
        <v>0</v>
      </c>
      <c r="FS30" s="18">
        <v>0</v>
      </c>
      <c r="FT30" s="19">
        <v>0</v>
      </c>
      <c r="FU30" s="19">
        <v>0</v>
      </c>
      <c r="FV30" s="18">
        <v>0</v>
      </c>
      <c r="FW30" s="18">
        <v>0</v>
      </c>
      <c r="FX30" s="18">
        <v>0</v>
      </c>
      <c r="FY30" s="18">
        <v>0</v>
      </c>
      <c r="FZ30" s="19">
        <v>0</v>
      </c>
      <c r="GA30" s="19">
        <v>0</v>
      </c>
      <c r="GB30" s="18">
        <v>0</v>
      </c>
      <c r="GC30" s="18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9">
        <v>0</v>
      </c>
      <c r="HA30" s="19">
        <v>0</v>
      </c>
      <c r="HB30" s="18">
        <v>0</v>
      </c>
      <c r="HC30" s="18">
        <v>0</v>
      </c>
      <c r="HD30" s="18">
        <v>0</v>
      </c>
      <c r="HE30" s="18">
        <v>0</v>
      </c>
      <c r="HF30" s="19">
        <v>0</v>
      </c>
      <c r="HG30" s="19">
        <v>0</v>
      </c>
      <c r="HH30" s="18">
        <v>0</v>
      </c>
      <c r="HI30" s="18">
        <v>0</v>
      </c>
      <c r="HJ30" s="18">
        <v>0</v>
      </c>
      <c r="HK30" s="18">
        <v>0</v>
      </c>
      <c r="HL30" s="19">
        <v>0</v>
      </c>
      <c r="HM30" s="19">
        <v>0</v>
      </c>
      <c r="HN30" s="18">
        <v>0</v>
      </c>
      <c r="HO30" s="18">
        <v>0</v>
      </c>
      <c r="HP30" s="18">
        <v>0</v>
      </c>
      <c r="HQ30" s="18">
        <v>0</v>
      </c>
      <c r="HR30" s="18">
        <v>0</v>
      </c>
      <c r="HS30" s="18">
        <v>0</v>
      </c>
      <c r="HT30" s="18">
        <v>2743925</v>
      </c>
      <c r="HU30" s="18">
        <v>0</v>
      </c>
    </row>
    <row r="31" spans="1:229" s="35" customFormat="1" ht="12.75" customHeight="1">
      <c r="A31" s="57" t="s">
        <v>194</v>
      </c>
      <c r="B31" s="17">
        <v>1035</v>
      </c>
      <c r="C31" s="58" t="s">
        <v>146</v>
      </c>
      <c r="D31" s="19">
        <v>430147.52271599998</v>
      </c>
      <c r="E31" s="19">
        <v>0</v>
      </c>
      <c r="F31" s="18">
        <v>0</v>
      </c>
      <c r="G31" s="18">
        <v>0</v>
      </c>
      <c r="H31" s="18">
        <v>767.55000199999995</v>
      </c>
      <c r="I31" s="18">
        <v>0</v>
      </c>
      <c r="J31" s="18">
        <v>429379.97271399997</v>
      </c>
      <c r="K31" s="18">
        <v>0</v>
      </c>
      <c r="L31" s="18">
        <v>164335.420231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207573197.70000002</v>
      </c>
      <c r="AK31" s="18">
        <v>0</v>
      </c>
      <c r="AL31" s="18">
        <v>3299578.9472980001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93371.190098000006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304727.18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142974.66954</v>
      </c>
      <c r="CK31" s="18">
        <v>0</v>
      </c>
      <c r="CL31" s="18">
        <v>85890.370542999997</v>
      </c>
      <c r="CM31" s="18">
        <v>0</v>
      </c>
      <c r="CN31" s="18">
        <v>85890.370542999997</v>
      </c>
      <c r="CO31" s="18">
        <v>0</v>
      </c>
      <c r="CP31" s="18">
        <v>0</v>
      </c>
      <c r="CQ31" s="18">
        <v>0</v>
      </c>
      <c r="CR31" s="18">
        <v>85890.370542999997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3522019.5190150002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209.75</v>
      </c>
      <c r="EW31" s="18">
        <v>0</v>
      </c>
      <c r="EX31" s="18">
        <v>-31363.119999999999</v>
      </c>
      <c r="EY31" s="18">
        <v>0</v>
      </c>
      <c r="EZ31" s="18">
        <v>374.44</v>
      </c>
      <c r="FA31" s="18">
        <v>0</v>
      </c>
      <c r="FB31" s="18">
        <v>93193.8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21546.17</v>
      </c>
      <c r="FK31" s="18">
        <v>0</v>
      </c>
      <c r="FL31" s="18">
        <v>0</v>
      </c>
      <c r="FM31" s="18">
        <v>0</v>
      </c>
      <c r="FN31" s="19">
        <v>0</v>
      </c>
      <c r="FO31" s="19">
        <v>0</v>
      </c>
      <c r="FP31" s="18">
        <v>0</v>
      </c>
      <c r="FQ31" s="18">
        <v>0</v>
      </c>
      <c r="FR31" s="18">
        <v>0</v>
      </c>
      <c r="FS31" s="18">
        <v>0</v>
      </c>
      <c r="FT31" s="19">
        <v>0</v>
      </c>
      <c r="FU31" s="19">
        <v>0</v>
      </c>
      <c r="FV31" s="18">
        <v>0</v>
      </c>
      <c r="FW31" s="18">
        <v>0</v>
      </c>
      <c r="FX31" s="18">
        <v>0</v>
      </c>
      <c r="FY31" s="18">
        <v>0</v>
      </c>
      <c r="FZ31" s="19">
        <v>0</v>
      </c>
      <c r="GA31" s="19">
        <v>0</v>
      </c>
      <c r="GB31" s="18">
        <v>0</v>
      </c>
      <c r="GC31" s="18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9">
        <v>0</v>
      </c>
      <c r="HA31" s="19">
        <v>0</v>
      </c>
      <c r="HB31" s="18">
        <v>0</v>
      </c>
      <c r="HC31" s="18">
        <v>0</v>
      </c>
      <c r="HD31" s="18">
        <v>0</v>
      </c>
      <c r="HE31" s="18">
        <v>0</v>
      </c>
      <c r="HF31" s="19">
        <v>0</v>
      </c>
      <c r="HG31" s="19">
        <v>0</v>
      </c>
      <c r="HH31" s="18">
        <v>0</v>
      </c>
      <c r="HI31" s="18">
        <v>0</v>
      </c>
      <c r="HJ31" s="18">
        <v>0</v>
      </c>
      <c r="HK31" s="18">
        <v>0</v>
      </c>
      <c r="HL31" s="19">
        <v>0</v>
      </c>
      <c r="HM31" s="19">
        <v>0</v>
      </c>
      <c r="HN31" s="18">
        <v>0</v>
      </c>
      <c r="HO31" s="18">
        <v>0</v>
      </c>
      <c r="HP31" s="18">
        <v>0</v>
      </c>
      <c r="HQ31" s="18">
        <v>0</v>
      </c>
      <c r="HR31" s="18">
        <v>0</v>
      </c>
      <c r="HS31" s="18">
        <v>0</v>
      </c>
      <c r="HT31" s="18">
        <v>215871984.30052701</v>
      </c>
      <c r="HU31" s="18">
        <v>0</v>
      </c>
    </row>
    <row r="32" spans="1:229" s="35" customFormat="1" ht="12.75" customHeight="1">
      <c r="A32" s="57" t="s">
        <v>196</v>
      </c>
      <c r="B32" s="17">
        <v>1036</v>
      </c>
      <c r="C32" s="58" t="s">
        <v>146</v>
      </c>
      <c r="D32" s="19">
        <v>0</v>
      </c>
      <c r="E32" s="19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147932268.94</v>
      </c>
      <c r="AK32" s="18">
        <v>0</v>
      </c>
      <c r="AL32" s="18">
        <v>8675848.5800000001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62989.73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18">
        <v>0</v>
      </c>
      <c r="DZ32" s="18">
        <v>0</v>
      </c>
      <c r="EA32" s="18">
        <v>0</v>
      </c>
      <c r="EB32" s="18">
        <v>0</v>
      </c>
      <c r="EC32" s="18">
        <v>0</v>
      </c>
      <c r="ED32" s="18">
        <v>0</v>
      </c>
      <c r="EE32" s="18">
        <v>0</v>
      </c>
      <c r="EF32" s="18">
        <v>0</v>
      </c>
      <c r="EG32" s="18">
        <v>0</v>
      </c>
      <c r="EH32" s="18">
        <v>0</v>
      </c>
      <c r="EI32" s="18">
        <v>0</v>
      </c>
      <c r="EJ32" s="18">
        <v>0</v>
      </c>
      <c r="EK32" s="18">
        <v>0</v>
      </c>
      <c r="EL32" s="18">
        <v>0</v>
      </c>
      <c r="EM32" s="18">
        <v>0</v>
      </c>
      <c r="EN32" s="18">
        <v>0</v>
      </c>
      <c r="EO32" s="18">
        <v>0</v>
      </c>
      <c r="EP32" s="18">
        <v>0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18">
        <v>0</v>
      </c>
      <c r="EW32" s="18">
        <v>0</v>
      </c>
      <c r="EX32" s="18">
        <v>0</v>
      </c>
      <c r="EY32" s="18">
        <v>0</v>
      </c>
      <c r="EZ32" s="18">
        <v>0</v>
      </c>
      <c r="FA32" s="18">
        <v>0</v>
      </c>
      <c r="FB32" s="18">
        <v>0</v>
      </c>
      <c r="FC32" s="18">
        <v>0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0</v>
      </c>
      <c r="FK32" s="18">
        <v>0</v>
      </c>
      <c r="FL32" s="18">
        <v>0</v>
      </c>
      <c r="FM32" s="18">
        <v>0</v>
      </c>
      <c r="FN32" s="19">
        <v>0</v>
      </c>
      <c r="FO32" s="19">
        <v>0</v>
      </c>
      <c r="FP32" s="18">
        <v>0</v>
      </c>
      <c r="FQ32" s="18">
        <v>0</v>
      </c>
      <c r="FR32" s="18">
        <v>0</v>
      </c>
      <c r="FS32" s="18">
        <v>0</v>
      </c>
      <c r="FT32" s="19">
        <v>0</v>
      </c>
      <c r="FU32" s="19">
        <v>0</v>
      </c>
      <c r="FV32" s="18">
        <v>0</v>
      </c>
      <c r="FW32" s="18">
        <v>0</v>
      </c>
      <c r="FX32" s="18">
        <v>0</v>
      </c>
      <c r="FY32" s="18">
        <v>0</v>
      </c>
      <c r="FZ32" s="19">
        <v>0</v>
      </c>
      <c r="GA32" s="19">
        <v>0</v>
      </c>
      <c r="GB32" s="18">
        <v>0</v>
      </c>
      <c r="GC32" s="18">
        <v>0</v>
      </c>
      <c r="GD32" s="18">
        <v>0</v>
      </c>
      <c r="GE32" s="18">
        <v>0</v>
      </c>
      <c r="GF32" s="18">
        <v>0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18">
        <v>0</v>
      </c>
      <c r="GP32" s="18">
        <v>0</v>
      </c>
      <c r="GQ32" s="18">
        <v>0</v>
      </c>
      <c r="GR32" s="18">
        <v>0</v>
      </c>
      <c r="GS32" s="18">
        <v>0</v>
      </c>
      <c r="GT32" s="18">
        <v>0</v>
      </c>
      <c r="GU32" s="18">
        <v>0</v>
      </c>
      <c r="GV32" s="18">
        <v>0</v>
      </c>
      <c r="GW32" s="18">
        <v>0</v>
      </c>
      <c r="GX32" s="18">
        <v>0</v>
      </c>
      <c r="GY32" s="18">
        <v>0</v>
      </c>
      <c r="GZ32" s="19">
        <v>0</v>
      </c>
      <c r="HA32" s="19">
        <v>0</v>
      </c>
      <c r="HB32" s="18">
        <v>0</v>
      </c>
      <c r="HC32" s="18">
        <v>0</v>
      </c>
      <c r="HD32" s="18">
        <v>0</v>
      </c>
      <c r="HE32" s="18">
        <v>0</v>
      </c>
      <c r="HF32" s="19">
        <v>0</v>
      </c>
      <c r="HG32" s="19">
        <v>0</v>
      </c>
      <c r="HH32" s="18">
        <v>0</v>
      </c>
      <c r="HI32" s="18">
        <v>0</v>
      </c>
      <c r="HJ32" s="18">
        <v>0</v>
      </c>
      <c r="HK32" s="18">
        <v>0</v>
      </c>
      <c r="HL32" s="19">
        <v>0</v>
      </c>
      <c r="HM32" s="19">
        <v>0</v>
      </c>
      <c r="HN32" s="18">
        <v>0</v>
      </c>
      <c r="HO32" s="18">
        <v>0</v>
      </c>
      <c r="HP32" s="18">
        <v>0</v>
      </c>
      <c r="HQ32" s="18">
        <v>0</v>
      </c>
      <c r="HR32" s="18">
        <v>0</v>
      </c>
      <c r="HS32" s="18">
        <v>0</v>
      </c>
      <c r="HT32" s="18">
        <v>156671107.25</v>
      </c>
      <c r="HU32" s="18">
        <v>0</v>
      </c>
    </row>
    <row r="33" spans="1:229" s="35" customFormat="1" ht="12.75" customHeight="1">
      <c r="A33" s="57" t="s">
        <v>198</v>
      </c>
      <c r="B33" s="17">
        <v>1037</v>
      </c>
      <c r="C33" s="58" t="s">
        <v>146</v>
      </c>
      <c r="D33" s="19">
        <v>0</v>
      </c>
      <c r="E33" s="19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71264472.849999994</v>
      </c>
      <c r="AK33" s="18">
        <v>0</v>
      </c>
      <c r="AL33" s="18">
        <v>672027.96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189569.03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9">
        <v>0</v>
      </c>
      <c r="FO33" s="19">
        <v>0</v>
      </c>
      <c r="FP33" s="18">
        <v>0</v>
      </c>
      <c r="FQ33" s="18">
        <v>0</v>
      </c>
      <c r="FR33" s="18">
        <v>0</v>
      </c>
      <c r="FS33" s="18">
        <v>0</v>
      </c>
      <c r="FT33" s="19">
        <v>0</v>
      </c>
      <c r="FU33" s="19">
        <v>0</v>
      </c>
      <c r="FV33" s="18">
        <v>0</v>
      </c>
      <c r="FW33" s="18">
        <v>0</v>
      </c>
      <c r="FX33" s="18">
        <v>0</v>
      </c>
      <c r="FY33" s="18">
        <v>0</v>
      </c>
      <c r="FZ33" s="19">
        <v>0</v>
      </c>
      <c r="GA33" s="19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9">
        <v>0</v>
      </c>
      <c r="HA33" s="19">
        <v>0</v>
      </c>
      <c r="HB33" s="18">
        <v>0</v>
      </c>
      <c r="HC33" s="18">
        <v>0</v>
      </c>
      <c r="HD33" s="18">
        <v>0</v>
      </c>
      <c r="HE33" s="18">
        <v>0</v>
      </c>
      <c r="HF33" s="19">
        <v>0</v>
      </c>
      <c r="HG33" s="19">
        <v>0</v>
      </c>
      <c r="HH33" s="18">
        <v>0</v>
      </c>
      <c r="HI33" s="18">
        <v>0</v>
      </c>
      <c r="HJ33" s="18">
        <v>0</v>
      </c>
      <c r="HK33" s="18">
        <v>0</v>
      </c>
      <c r="HL33" s="19">
        <v>0</v>
      </c>
      <c r="HM33" s="19">
        <v>0</v>
      </c>
      <c r="HN33" s="18">
        <v>0</v>
      </c>
      <c r="HO33" s="18">
        <v>0</v>
      </c>
      <c r="HP33" s="18">
        <v>0</v>
      </c>
      <c r="HQ33" s="18">
        <v>0</v>
      </c>
      <c r="HR33" s="18">
        <v>0</v>
      </c>
      <c r="HS33" s="18">
        <v>0</v>
      </c>
      <c r="HT33" s="18">
        <v>72126069.839999989</v>
      </c>
      <c r="HU33" s="18">
        <v>0</v>
      </c>
    </row>
    <row r="34" spans="1:229" s="35" customFormat="1" ht="12.75" customHeight="1">
      <c r="A34" s="57" t="s">
        <v>200</v>
      </c>
      <c r="B34" s="17">
        <v>1038</v>
      </c>
      <c r="C34" s="58" t="s">
        <v>146</v>
      </c>
      <c r="D34" s="19">
        <v>17282598.559999999</v>
      </c>
      <c r="E34" s="19">
        <v>740605.58999998902</v>
      </c>
      <c r="F34" s="18">
        <v>0</v>
      </c>
      <c r="G34" s="18">
        <v>0</v>
      </c>
      <c r="H34" s="18">
        <v>17282598.559999999</v>
      </c>
      <c r="I34" s="18">
        <v>740605.58999998902</v>
      </c>
      <c r="J34" s="18">
        <v>0</v>
      </c>
      <c r="K34" s="18">
        <v>0</v>
      </c>
      <c r="L34" s="18">
        <v>4714076.7699999996</v>
      </c>
      <c r="M34" s="18">
        <v>485260.78999999899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210002.1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201928.45</v>
      </c>
      <c r="AU34" s="18">
        <v>-4.65660843218529E-12</v>
      </c>
      <c r="AV34" s="18">
        <v>580993.71</v>
      </c>
      <c r="AW34" s="18">
        <v>1485.6399999999701</v>
      </c>
      <c r="AX34" s="18">
        <v>0</v>
      </c>
      <c r="AY34" s="18">
        <v>0</v>
      </c>
      <c r="AZ34" s="18">
        <v>0</v>
      </c>
      <c r="BA34" s="18">
        <v>0</v>
      </c>
      <c r="BB34" s="18">
        <v>68643.960000000006</v>
      </c>
      <c r="BC34" s="18">
        <v>1.1699999999837001</v>
      </c>
      <c r="BD34" s="18">
        <v>1144270.74</v>
      </c>
      <c r="BE34" s="18">
        <v>2630.9699999992699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126944.84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17261.29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64077000.840000004</v>
      </c>
      <c r="CK34" s="18">
        <v>6907702.71</v>
      </c>
      <c r="CL34" s="18">
        <v>994266.41</v>
      </c>
      <c r="CM34" s="18">
        <v>5405.7800000000298</v>
      </c>
      <c r="CN34" s="18">
        <v>1023890.37</v>
      </c>
      <c r="CO34" s="18">
        <v>6207.1899999999396</v>
      </c>
      <c r="CP34" s="18">
        <v>0</v>
      </c>
      <c r="CQ34" s="18">
        <v>0</v>
      </c>
      <c r="CR34" s="18">
        <v>1022552.27</v>
      </c>
      <c r="CS34" s="18">
        <v>6207.1899999999396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114378.29</v>
      </c>
      <c r="DE34" s="18">
        <v>-9.8953067961815593E-12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49313.04</v>
      </c>
      <c r="EC34" s="18">
        <v>0</v>
      </c>
      <c r="ED34" s="18">
        <v>0</v>
      </c>
      <c r="EE34" s="18">
        <v>0</v>
      </c>
      <c r="EF34" s="18">
        <v>379013.6</v>
      </c>
      <c r="EG34" s="18">
        <v>443473.44</v>
      </c>
      <c r="EH34" s="18">
        <v>5383879.8700000001</v>
      </c>
      <c r="EI34" s="18">
        <v>7.3200000002980197</v>
      </c>
      <c r="EJ34" s="18">
        <v>0</v>
      </c>
      <c r="EK34" s="18">
        <v>0</v>
      </c>
      <c r="EL34" s="18">
        <v>0</v>
      </c>
      <c r="EM34" s="18">
        <v>0</v>
      </c>
      <c r="EN34" s="18">
        <v>73590.02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9">
        <v>0</v>
      </c>
      <c r="FO34" s="19">
        <v>0</v>
      </c>
      <c r="FP34" s="18">
        <v>0</v>
      </c>
      <c r="FQ34" s="18">
        <v>0</v>
      </c>
      <c r="FR34" s="18">
        <v>0</v>
      </c>
      <c r="FS34" s="18">
        <v>0</v>
      </c>
      <c r="FT34" s="19">
        <v>0</v>
      </c>
      <c r="FU34" s="19">
        <v>0</v>
      </c>
      <c r="FV34" s="18">
        <v>0</v>
      </c>
      <c r="FW34" s="18">
        <v>0</v>
      </c>
      <c r="FX34" s="18">
        <v>0</v>
      </c>
      <c r="FY34" s="18">
        <v>0</v>
      </c>
      <c r="FZ34" s="19">
        <v>0</v>
      </c>
      <c r="GA34" s="19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75893.73</v>
      </c>
      <c r="GG34" s="18">
        <v>-75893.73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0</v>
      </c>
      <c r="GZ34" s="19">
        <v>0</v>
      </c>
      <c r="HA34" s="19">
        <v>0</v>
      </c>
      <c r="HB34" s="18">
        <v>0</v>
      </c>
      <c r="HC34" s="18">
        <v>0</v>
      </c>
      <c r="HD34" s="18">
        <v>0</v>
      </c>
      <c r="HE34" s="18">
        <v>0</v>
      </c>
      <c r="HF34" s="19">
        <v>0</v>
      </c>
      <c r="HG34" s="19">
        <v>0</v>
      </c>
      <c r="HH34" s="18">
        <v>0</v>
      </c>
      <c r="HI34" s="18">
        <v>0</v>
      </c>
      <c r="HJ34" s="18">
        <v>0</v>
      </c>
      <c r="HK34" s="18">
        <v>0</v>
      </c>
      <c r="HL34" s="19">
        <v>0</v>
      </c>
      <c r="HM34" s="19">
        <v>0</v>
      </c>
      <c r="HN34" s="18">
        <v>0</v>
      </c>
      <c r="HO34" s="18">
        <v>0</v>
      </c>
      <c r="HP34" s="18">
        <v>0</v>
      </c>
      <c r="HQ34" s="18">
        <v>0</v>
      </c>
      <c r="HR34" s="18">
        <v>0</v>
      </c>
      <c r="HS34" s="18">
        <v>0</v>
      </c>
      <c r="HT34" s="18">
        <v>97413554.020000011</v>
      </c>
      <c r="HU34" s="18">
        <v>8650038.8999999855</v>
      </c>
    </row>
    <row r="35" spans="1:229" s="35" customFormat="1" ht="12.75" customHeight="1">
      <c r="A35" s="57" t="s">
        <v>202</v>
      </c>
      <c r="B35" s="17">
        <v>1039</v>
      </c>
      <c r="C35" s="58" t="s">
        <v>146</v>
      </c>
      <c r="D35" s="19">
        <v>0</v>
      </c>
      <c r="E35" s="19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6457710</v>
      </c>
      <c r="AK35" s="18">
        <v>0</v>
      </c>
      <c r="AL35" s="18">
        <v>1313202.51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186069.23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9">
        <v>0</v>
      </c>
      <c r="FO35" s="19">
        <v>0</v>
      </c>
      <c r="FP35" s="18">
        <v>0</v>
      </c>
      <c r="FQ35" s="18">
        <v>0</v>
      </c>
      <c r="FR35" s="18">
        <v>0</v>
      </c>
      <c r="FS35" s="18">
        <v>0</v>
      </c>
      <c r="FT35" s="19">
        <v>0</v>
      </c>
      <c r="FU35" s="19">
        <v>0</v>
      </c>
      <c r="FV35" s="18">
        <v>0</v>
      </c>
      <c r="FW35" s="18">
        <v>0</v>
      </c>
      <c r="FX35" s="18">
        <v>0</v>
      </c>
      <c r="FY35" s="18">
        <v>0</v>
      </c>
      <c r="FZ35" s="19">
        <v>0</v>
      </c>
      <c r="GA35" s="19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9">
        <v>0</v>
      </c>
      <c r="HA35" s="19">
        <v>0</v>
      </c>
      <c r="HB35" s="18">
        <v>0</v>
      </c>
      <c r="HC35" s="18">
        <v>0</v>
      </c>
      <c r="HD35" s="18">
        <v>0</v>
      </c>
      <c r="HE35" s="18">
        <v>0</v>
      </c>
      <c r="HF35" s="19">
        <v>0</v>
      </c>
      <c r="HG35" s="19">
        <v>0</v>
      </c>
      <c r="HH35" s="18">
        <v>0</v>
      </c>
      <c r="HI35" s="18">
        <v>0</v>
      </c>
      <c r="HJ35" s="18">
        <v>0</v>
      </c>
      <c r="HK35" s="18">
        <v>0</v>
      </c>
      <c r="HL35" s="19">
        <v>0</v>
      </c>
      <c r="HM35" s="19">
        <v>0</v>
      </c>
      <c r="HN35" s="18">
        <v>0</v>
      </c>
      <c r="HO35" s="18">
        <v>0</v>
      </c>
      <c r="HP35" s="18">
        <v>0</v>
      </c>
      <c r="HQ35" s="18">
        <v>0</v>
      </c>
      <c r="HR35" s="18">
        <v>0</v>
      </c>
      <c r="HS35" s="18">
        <v>0</v>
      </c>
      <c r="HT35" s="18">
        <v>7956981.7400000002</v>
      </c>
      <c r="HU35" s="18">
        <v>0</v>
      </c>
    </row>
    <row r="36" spans="1:229" s="35" customFormat="1" ht="12.75" customHeight="1">
      <c r="A36" s="57" t="s">
        <v>204</v>
      </c>
      <c r="B36" s="17">
        <v>1040</v>
      </c>
      <c r="C36" s="58" t="s">
        <v>146</v>
      </c>
      <c r="D36" s="19"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71962318.810000002</v>
      </c>
      <c r="AE36" s="18">
        <v>83317256.780000001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163869.6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9">
        <v>0</v>
      </c>
      <c r="FO36" s="19">
        <v>0</v>
      </c>
      <c r="FP36" s="18">
        <v>0</v>
      </c>
      <c r="FQ36" s="18">
        <v>0</v>
      </c>
      <c r="FR36" s="18">
        <v>0</v>
      </c>
      <c r="FS36" s="18">
        <v>0</v>
      </c>
      <c r="FT36" s="19">
        <v>0</v>
      </c>
      <c r="FU36" s="19">
        <v>0</v>
      </c>
      <c r="FV36" s="18">
        <v>0</v>
      </c>
      <c r="FW36" s="18">
        <v>0</v>
      </c>
      <c r="FX36" s="18">
        <v>0</v>
      </c>
      <c r="FY36" s="18">
        <v>0</v>
      </c>
      <c r="FZ36" s="19">
        <v>0</v>
      </c>
      <c r="GA36" s="19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18">
        <v>0</v>
      </c>
      <c r="GZ36" s="19">
        <v>0</v>
      </c>
      <c r="HA36" s="19">
        <v>0</v>
      </c>
      <c r="HB36" s="18">
        <v>0</v>
      </c>
      <c r="HC36" s="18">
        <v>0</v>
      </c>
      <c r="HD36" s="18">
        <v>0</v>
      </c>
      <c r="HE36" s="18">
        <v>0</v>
      </c>
      <c r="HF36" s="19">
        <v>0</v>
      </c>
      <c r="HG36" s="19">
        <v>0</v>
      </c>
      <c r="HH36" s="18">
        <v>0</v>
      </c>
      <c r="HI36" s="18">
        <v>0</v>
      </c>
      <c r="HJ36" s="18">
        <v>0</v>
      </c>
      <c r="HK36" s="18">
        <v>0</v>
      </c>
      <c r="HL36" s="19">
        <v>0</v>
      </c>
      <c r="HM36" s="19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0</v>
      </c>
      <c r="HT36" s="18">
        <v>72126188.409999996</v>
      </c>
      <c r="HU36" s="18">
        <v>83317256.780000001</v>
      </c>
    </row>
    <row r="37" spans="1:229" s="35" customFormat="1" ht="12.75" customHeight="1">
      <c r="A37" s="57" t="s">
        <v>206</v>
      </c>
      <c r="B37" s="17">
        <v>1043</v>
      </c>
      <c r="C37" s="58" t="s">
        <v>146</v>
      </c>
      <c r="D37" s="19">
        <v>261021229.81999999</v>
      </c>
      <c r="E37" s="19">
        <v>0</v>
      </c>
      <c r="F37" s="18">
        <v>0</v>
      </c>
      <c r="G37" s="18">
        <v>0</v>
      </c>
      <c r="H37" s="18">
        <v>196513647.28999999</v>
      </c>
      <c r="I37" s="18">
        <v>0</v>
      </c>
      <c r="J37" s="18">
        <v>64507582.530000001</v>
      </c>
      <c r="K37" s="18">
        <v>0</v>
      </c>
      <c r="L37" s="18">
        <v>443107.03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225380.73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67601793.780000001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337557.66</v>
      </c>
      <c r="AU37" s="18">
        <v>0</v>
      </c>
      <c r="AV37" s="18">
        <v>90000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151126.29</v>
      </c>
      <c r="BC37" s="18">
        <v>0</v>
      </c>
      <c r="BD37" s="18">
        <v>6514911.2000000002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137101.74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3114256.25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75000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18573290.550000001</v>
      </c>
      <c r="EC37" s="18">
        <v>0</v>
      </c>
      <c r="ED37" s="18">
        <v>0</v>
      </c>
      <c r="EE37" s="18">
        <v>0</v>
      </c>
      <c r="EF37" s="18">
        <v>42521.61</v>
      </c>
      <c r="EG37" s="18">
        <v>0</v>
      </c>
      <c r="EH37" s="18">
        <v>1663327.46</v>
      </c>
      <c r="EI37" s="18">
        <v>0</v>
      </c>
      <c r="EJ37" s="18">
        <v>0</v>
      </c>
      <c r="EK37" s="18">
        <v>0</v>
      </c>
      <c r="EL37" s="18">
        <v>0</v>
      </c>
      <c r="EM37" s="18">
        <v>0</v>
      </c>
      <c r="EN37" s="18">
        <v>0</v>
      </c>
      <c r="EO37" s="18">
        <v>0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18">
        <v>0</v>
      </c>
      <c r="EW37" s="18">
        <v>0</v>
      </c>
      <c r="EX37" s="18">
        <v>0</v>
      </c>
      <c r="EY37" s="18">
        <v>0</v>
      </c>
      <c r="EZ37" s="18">
        <v>0</v>
      </c>
      <c r="FA37" s="18">
        <v>0</v>
      </c>
      <c r="FB37" s="18">
        <v>0</v>
      </c>
      <c r="FC37" s="18">
        <v>0</v>
      </c>
      <c r="FD37" s="18">
        <v>0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18">
        <v>0</v>
      </c>
      <c r="FL37" s="18">
        <v>0</v>
      </c>
      <c r="FM37" s="18">
        <v>0</v>
      </c>
      <c r="FN37" s="19">
        <v>59628.41</v>
      </c>
      <c r="FO37" s="19">
        <v>0</v>
      </c>
      <c r="FP37" s="18">
        <v>0</v>
      </c>
      <c r="FQ37" s="18">
        <v>0</v>
      </c>
      <c r="FR37" s="18">
        <v>0</v>
      </c>
      <c r="FS37" s="18">
        <v>0</v>
      </c>
      <c r="FT37" s="19">
        <v>59628.41</v>
      </c>
      <c r="FU37" s="19">
        <v>0</v>
      </c>
      <c r="FV37" s="18">
        <v>59628.41</v>
      </c>
      <c r="FW37" s="18">
        <v>0</v>
      </c>
      <c r="FX37" s="18">
        <v>0</v>
      </c>
      <c r="FY37" s="18">
        <v>0</v>
      </c>
      <c r="FZ37" s="19">
        <v>0</v>
      </c>
      <c r="GA37" s="19">
        <v>0</v>
      </c>
      <c r="GB37" s="18">
        <v>0</v>
      </c>
      <c r="GC37" s="18">
        <v>0</v>
      </c>
      <c r="GD37" s="18">
        <v>0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18">
        <v>0</v>
      </c>
      <c r="GP37" s="18">
        <v>0</v>
      </c>
      <c r="GQ37" s="18">
        <v>0</v>
      </c>
      <c r="GR37" s="18">
        <v>0</v>
      </c>
      <c r="GS37" s="18">
        <v>0</v>
      </c>
      <c r="GT37" s="18">
        <v>0</v>
      </c>
      <c r="GU37" s="18">
        <v>0</v>
      </c>
      <c r="GV37" s="18">
        <v>0</v>
      </c>
      <c r="GW37" s="18">
        <v>0</v>
      </c>
      <c r="GX37" s="18">
        <v>0</v>
      </c>
      <c r="GY37" s="18">
        <v>0</v>
      </c>
      <c r="GZ37" s="19">
        <v>0</v>
      </c>
      <c r="HA37" s="19">
        <v>0</v>
      </c>
      <c r="HB37" s="18">
        <v>0</v>
      </c>
      <c r="HC37" s="18">
        <v>0</v>
      </c>
      <c r="HD37" s="18">
        <v>0</v>
      </c>
      <c r="HE37" s="18">
        <v>0</v>
      </c>
      <c r="HF37" s="19">
        <v>0</v>
      </c>
      <c r="HG37" s="19">
        <v>0</v>
      </c>
      <c r="HH37" s="18">
        <v>0</v>
      </c>
      <c r="HI37" s="18">
        <v>0</v>
      </c>
      <c r="HJ37" s="18">
        <v>0</v>
      </c>
      <c r="HK37" s="18">
        <v>0</v>
      </c>
      <c r="HL37" s="19">
        <v>0</v>
      </c>
      <c r="HM37" s="19">
        <v>0</v>
      </c>
      <c r="HN37" s="18">
        <v>0</v>
      </c>
      <c r="HO37" s="18">
        <v>0</v>
      </c>
      <c r="HP37" s="18">
        <v>0</v>
      </c>
      <c r="HQ37" s="18">
        <v>0</v>
      </c>
      <c r="HR37" s="18">
        <v>0</v>
      </c>
      <c r="HS37" s="18">
        <v>0</v>
      </c>
      <c r="HT37" s="18">
        <v>360050232.53000009</v>
      </c>
      <c r="HU37" s="18">
        <v>0</v>
      </c>
    </row>
    <row r="38" spans="1:229" s="35" customFormat="1" ht="12.75" customHeight="1">
      <c r="A38" s="57" t="s">
        <v>208</v>
      </c>
      <c r="B38" s="17">
        <v>1044</v>
      </c>
      <c r="C38" s="58" t="s">
        <v>146</v>
      </c>
      <c r="D38" s="19"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91081208.840000004</v>
      </c>
      <c r="AK38" s="18">
        <v>0</v>
      </c>
      <c r="AL38" s="18">
        <v>1303630.43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131032.44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0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9">
        <v>0</v>
      </c>
      <c r="FO38" s="19">
        <v>0</v>
      </c>
      <c r="FP38" s="18">
        <v>0</v>
      </c>
      <c r="FQ38" s="18">
        <v>0</v>
      </c>
      <c r="FR38" s="18">
        <v>0</v>
      </c>
      <c r="FS38" s="18">
        <v>0</v>
      </c>
      <c r="FT38" s="19">
        <v>0</v>
      </c>
      <c r="FU38" s="19">
        <v>0</v>
      </c>
      <c r="FV38" s="18">
        <v>0</v>
      </c>
      <c r="FW38" s="18">
        <v>0</v>
      </c>
      <c r="FX38" s="18">
        <v>0</v>
      </c>
      <c r="FY38" s="18">
        <v>0</v>
      </c>
      <c r="FZ38" s="19">
        <v>0</v>
      </c>
      <c r="GA38" s="19">
        <v>0</v>
      </c>
      <c r="GB38" s="18">
        <v>0</v>
      </c>
      <c r="GC38" s="18">
        <v>0</v>
      </c>
      <c r="GD38" s="18">
        <v>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18">
        <v>0</v>
      </c>
      <c r="GT38" s="18">
        <v>0</v>
      </c>
      <c r="GU38" s="18">
        <v>0</v>
      </c>
      <c r="GV38" s="18">
        <v>0</v>
      </c>
      <c r="GW38" s="18">
        <v>0</v>
      </c>
      <c r="GX38" s="18">
        <v>0</v>
      </c>
      <c r="GY38" s="18">
        <v>0</v>
      </c>
      <c r="GZ38" s="19">
        <v>0</v>
      </c>
      <c r="HA38" s="19">
        <v>0</v>
      </c>
      <c r="HB38" s="18">
        <v>0</v>
      </c>
      <c r="HC38" s="18">
        <v>0</v>
      </c>
      <c r="HD38" s="18">
        <v>0</v>
      </c>
      <c r="HE38" s="18">
        <v>0</v>
      </c>
      <c r="HF38" s="19">
        <v>0</v>
      </c>
      <c r="HG38" s="19">
        <v>0</v>
      </c>
      <c r="HH38" s="18">
        <v>0</v>
      </c>
      <c r="HI38" s="18">
        <v>0</v>
      </c>
      <c r="HJ38" s="18">
        <v>0</v>
      </c>
      <c r="HK38" s="18">
        <v>0</v>
      </c>
      <c r="HL38" s="19">
        <v>0</v>
      </c>
      <c r="HM38" s="19">
        <v>0</v>
      </c>
      <c r="HN38" s="18">
        <v>0</v>
      </c>
      <c r="HO38" s="18">
        <v>0</v>
      </c>
      <c r="HP38" s="18">
        <v>0</v>
      </c>
      <c r="HQ38" s="18">
        <v>0</v>
      </c>
      <c r="HR38" s="18">
        <v>0</v>
      </c>
      <c r="HS38" s="18">
        <v>0</v>
      </c>
      <c r="HT38" s="18">
        <v>92515871.710000008</v>
      </c>
      <c r="HU38" s="18">
        <v>0</v>
      </c>
    </row>
    <row r="39" spans="1:229" s="35" customFormat="1" ht="12.75" customHeight="1">
      <c r="A39" s="57" t="s">
        <v>210</v>
      </c>
      <c r="B39" s="17">
        <v>1045</v>
      </c>
      <c r="C39" s="58" t="s">
        <v>146</v>
      </c>
      <c r="D39" s="19">
        <v>5062764.1099999994</v>
      </c>
      <c r="E39" s="19">
        <v>0</v>
      </c>
      <c r="F39" s="18">
        <v>0</v>
      </c>
      <c r="G39" s="18">
        <v>0</v>
      </c>
      <c r="H39" s="18">
        <v>2161961.98</v>
      </c>
      <c r="I39" s="18">
        <v>0</v>
      </c>
      <c r="J39" s="18">
        <v>2900802.13</v>
      </c>
      <c r="K39" s="18">
        <v>0</v>
      </c>
      <c r="L39" s="18">
        <v>28615.9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36.340000000000003</v>
      </c>
      <c r="AA39" s="18">
        <v>0</v>
      </c>
      <c r="AB39" s="18">
        <v>0</v>
      </c>
      <c r="AC39" s="18">
        <v>0</v>
      </c>
      <c r="AD39" s="18">
        <v>343002.59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401735106.42000002</v>
      </c>
      <c r="AK39" s="18">
        <v>0</v>
      </c>
      <c r="AL39" s="18">
        <v>1315907.1299999999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409512.02</v>
      </c>
      <c r="AU39" s="18">
        <v>0</v>
      </c>
      <c r="AV39" s="18">
        <v>113199.92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25092.42</v>
      </c>
      <c r="BC39" s="18">
        <v>0</v>
      </c>
      <c r="BD39" s="18">
        <v>36178.35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3547.57</v>
      </c>
      <c r="BK39" s="18">
        <v>0</v>
      </c>
      <c r="BL39" s="18">
        <v>6758.12</v>
      </c>
      <c r="BM39" s="18">
        <v>0</v>
      </c>
      <c r="BN39" s="18">
        <v>0</v>
      </c>
      <c r="BO39" s="18">
        <v>0</v>
      </c>
      <c r="BP39" s="18">
        <v>497580.9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7909133.2599999998</v>
      </c>
      <c r="CK39" s="18">
        <v>0</v>
      </c>
      <c r="CL39" s="18">
        <v>467511.67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643793.77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2525.06</v>
      </c>
      <c r="DY39" s="18">
        <v>0</v>
      </c>
      <c r="DZ39" s="18">
        <v>0</v>
      </c>
      <c r="EA39" s="18">
        <v>0</v>
      </c>
      <c r="EB39" s="18">
        <v>576931</v>
      </c>
      <c r="EC39" s="18">
        <v>0</v>
      </c>
      <c r="ED39" s="18">
        <v>0</v>
      </c>
      <c r="EE39" s="18">
        <v>0</v>
      </c>
      <c r="EF39" s="18">
        <v>6531222.7599999998</v>
      </c>
      <c r="EG39" s="18">
        <v>0</v>
      </c>
      <c r="EH39" s="18">
        <v>151453.96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0</v>
      </c>
      <c r="EW39" s="18">
        <v>0</v>
      </c>
      <c r="EX39" s="18">
        <v>0</v>
      </c>
      <c r="EY39" s="18">
        <v>0</v>
      </c>
      <c r="EZ39" s="18">
        <v>0</v>
      </c>
      <c r="FA39" s="18">
        <v>0</v>
      </c>
      <c r="FB39" s="18">
        <v>0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18">
        <v>0</v>
      </c>
      <c r="FL39" s="18">
        <v>0</v>
      </c>
      <c r="FM39" s="18">
        <v>0</v>
      </c>
      <c r="FN39" s="19">
        <v>0</v>
      </c>
      <c r="FO39" s="19">
        <v>0</v>
      </c>
      <c r="FP39" s="18">
        <v>0</v>
      </c>
      <c r="FQ39" s="18">
        <v>0</v>
      </c>
      <c r="FR39" s="18">
        <v>0</v>
      </c>
      <c r="FS39" s="18">
        <v>0</v>
      </c>
      <c r="FT39" s="19">
        <v>0</v>
      </c>
      <c r="FU39" s="19">
        <v>0</v>
      </c>
      <c r="FV39" s="18">
        <v>0</v>
      </c>
      <c r="FW39" s="18">
        <v>0</v>
      </c>
      <c r="FX39" s="18">
        <v>0</v>
      </c>
      <c r="FY39" s="18">
        <v>0</v>
      </c>
      <c r="FZ39" s="19">
        <v>0</v>
      </c>
      <c r="GA39" s="19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18">
        <v>0</v>
      </c>
      <c r="GZ39" s="19">
        <v>0</v>
      </c>
      <c r="HA39" s="19">
        <v>0</v>
      </c>
      <c r="HB39" s="18">
        <v>0</v>
      </c>
      <c r="HC39" s="18">
        <v>0</v>
      </c>
      <c r="HD39" s="18">
        <v>0</v>
      </c>
      <c r="HE39" s="18">
        <v>0</v>
      </c>
      <c r="HF39" s="19">
        <v>0</v>
      </c>
      <c r="HG39" s="19">
        <v>0</v>
      </c>
      <c r="HH39" s="18">
        <v>0</v>
      </c>
      <c r="HI39" s="18">
        <v>0</v>
      </c>
      <c r="HJ39" s="18">
        <v>0</v>
      </c>
      <c r="HK39" s="18">
        <v>0</v>
      </c>
      <c r="HL39" s="19">
        <v>0</v>
      </c>
      <c r="HM39" s="19">
        <v>0</v>
      </c>
      <c r="HN39" s="18">
        <v>0</v>
      </c>
      <c r="HO39" s="18">
        <v>0</v>
      </c>
      <c r="HP39" s="18">
        <v>0</v>
      </c>
      <c r="HQ39" s="18">
        <v>0</v>
      </c>
      <c r="HR39" s="18">
        <v>0</v>
      </c>
      <c r="HS39" s="18">
        <v>0</v>
      </c>
      <c r="HT39" s="18">
        <v>425859873.26999998</v>
      </c>
      <c r="HU39" s="18">
        <v>0</v>
      </c>
    </row>
    <row r="40" spans="1:229" s="35" customFormat="1" ht="12.75" customHeight="1">
      <c r="A40" s="57" t="s">
        <v>212</v>
      </c>
      <c r="B40" s="17">
        <v>1046</v>
      </c>
      <c r="C40" s="58" t="s">
        <v>146</v>
      </c>
      <c r="D40" s="19">
        <v>12.35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12.35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224524.61</v>
      </c>
      <c r="CK40" s="18">
        <v>0</v>
      </c>
      <c r="CL40" s="18">
        <v>2.4700000000000002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1040.04</v>
      </c>
      <c r="EG40" s="18">
        <v>0</v>
      </c>
      <c r="EH40" s="18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9">
        <v>0</v>
      </c>
      <c r="FO40" s="19">
        <v>0</v>
      </c>
      <c r="FP40" s="18">
        <v>0</v>
      </c>
      <c r="FQ40" s="18">
        <v>0</v>
      </c>
      <c r="FR40" s="18">
        <v>0</v>
      </c>
      <c r="FS40" s="18">
        <v>0</v>
      </c>
      <c r="FT40" s="19">
        <v>0</v>
      </c>
      <c r="FU40" s="19">
        <v>0</v>
      </c>
      <c r="FV40" s="18">
        <v>0</v>
      </c>
      <c r="FW40" s="18">
        <v>0</v>
      </c>
      <c r="FX40" s="18">
        <v>0</v>
      </c>
      <c r="FY40" s="18">
        <v>0</v>
      </c>
      <c r="FZ40" s="19">
        <v>0</v>
      </c>
      <c r="GA40" s="19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18">
        <v>0</v>
      </c>
      <c r="GZ40" s="19">
        <v>0</v>
      </c>
      <c r="HA40" s="19">
        <v>0</v>
      </c>
      <c r="HB40" s="18">
        <v>0</v>
      </c>
      <c r="HC40" s="18">
        <v>0</v>
      </c>
      <c r="HD40" s="18">
        <v>0</v>
      </c>
      <c r="HE40" s="18">
        <v>0</v>
      </c>
      <c r="HF40" s="19">
        <v>0</v>
      </c>
      <c r="HG40" s="19">
        <v>0</v>
      </c>
      <c r="HH40" s="18">
        <v>0</v>
      </c>
      <c r="HI40" s="18">
        <v>0</v>
      </c>
      <c r="HJ40" s="18">
        <v>0</v>
      </c>
      <c r="HK40" s="18">
        <v>0</v>
      </c>
      <c r="HL40" s="19">
        <v>0</v>
      </c>
      <c r="HM40" s="19">
        <v>0</v>
      </c>
      <c r="HN40" s="18">
        <v>0</v>
      </c>
      <c r="HO40" s="18">
        <v>0</v>
      </c>
      <c r="HP40" s="18">
        <v>0</v>
      </c>
      <c r="HQ40" s="18">
        <v>0</v>
      </c>
      <c r="HR40" s="18">
        <v>0</v>
      </c>
      <c r="HS40" s="18">
        <v>0</v>
      </c>
      <c r="HT40" s="18">
        <v>225579.47</v>
      </c>
      <c r="HU40" s="18">
        <v>0</v>
      </c>
    </row>
    <row r="41" spans="1:229" s="35" customFormat="1" ht="12.75" customHeight="1">
      <c r="A41" s="57" t="s">
        <v>214</v>
      </c>
      <c r="B41" s="17">
        <v>1047</v>
      </c>
      <c r="C41" s="58" t="s">
        <v>146</v>
      </c>
      <c r="D41" s="19"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0</v>
      </c>
      <c r="EZ41" s="18">
        <v>0</v>
      </c>
      <c r="FA41" s="18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9">
        <v>0</v>
      </c>
      <c r="FO41" s="19">
        <v>0</v>
      </c>
      <c r="FP41" s="18">
        <v>0</v>
      </c>
      <c r="FQ41" s="18">
        <v>0</v>
      </c>
      <c r="FR41" s="18">
        <v>0</v>
      </c>
      <c r="FS41" s="18">
        <v>0</v>
      </c>
      <c r="FT41" s="19">
        <v>0</v>
      </c>
      <c r="FU41" s="19">
        <v>0</v>
      </c>
      <c r="FV41" s="18">
        <v>0</v>
      </c>
      <c r="FW41" s="18">
        <v>0</v>
      </c>
      <c r="FX41" s="18">
        <v>0</v>
      </c>
      <c r="FY41" s="18">
        <v>0</v>
      </c>
      <c r="FZ41" s="19">
        <v>0</v>
      </c>
      <c r="GA41" s="19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18">
        <v>0</v>
      </c>
      <c r="GZ41" s="19">
        <v>0</v>
      </c>
      <c r="HA41" s="19">
        <v>0</v>
      </c>
      <c r="HB41" s="18">
        <v>0</v>
      </c>
      <c r="HC41" s="18">
        <v>0</v>
      </c>
      <c r="HD41" s="18">
        <v>0</v>
      </c>
      <c r="HE41" s="18">
        <v>0</v>
      </c>
      <c r="HF41" s="19">
        <v>0</v>
      </c>
      <c r="HG41" s="19">
        <v>0</v>
      </c>
      <c r="HH41" s="18">
        <v>0</v>
      </c>
      <c r="HI41" s="18">
        <v>0</v>
      </c>
      <c r="HJ41" s="18">
        <v>0</v>
      </c>
      <c r="HK41" s="18">
        <v>0</v>
      </c>
      <c r="HL41" s="19">
        <v>0</v>
      </c>
      <c r="HM41" s="19">
        <v>0</v>
      </c>
      <c r="HN41" s="18">
        <v>0</v>
      </c>
      <c r="HO41" s="18">
        <v>0</v>
      </c>
      <c r="HP41" s="18">
        <v>0</v>
      </c>
      <c r="HQ41" s="18">
        <v>0</v>
      </c>
      <c r="HR41" s="18">
        <v>0</v>
      </c>
      <c r="HS41" s="18">
        <v>0</v>
      </c>
      <c r="HT41" s="18">
        <v>0</v>
      </c>
      <c r="HU41" s="18">
        <v>0</v>
      </c>
    </row>
    <row r="42" spans="1:229" s="35" customFormat="1" ht="12.75" customHeight="1">
      <c r="A42" s="57" t="s">
        <v>216</v>
      </c>
      <c r="B42" s="17">
        <v>1048</v>
      </c>
      <c r="C42" s="58" t="s">
        <v>146</v>
      </c>
      <c r="D42" s="19"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8765458.6300000101</v>
      </c>
      <c r="AK42" s="18">
        <v>0</v>
      </c>
      <c r="AL42" s="18">
        <v>3152599.51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132084.1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0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0</v>
      </c>
      <c r="EO42" s="18">
        <v>0</v>
      </c>
      <c r="EP42" s="18">
        <v>90407.24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2932541.83</v>
      </c>
      <c r="EW42" s="18">
        <v>0</v>
      </c>
      <c r="EX42" s="18">
        <v>95383296.299999997</v>
      </c>
      <c r="EY42" s="18">
        <v>0</v>
      </c>
      <c r="EZ42" s="18">
        <v>458933.82</v>
      </c>
      <c r="FA42" s="18">
        <v>0</v>
      </c>
      <c r="FB42" s="18">
        <v>21686958.09</v>
      </c>
      <c r="FC42" s="18">
        <v>0</v>
      </c>
      <c r="FD42" s="18">
        <v>0</v>
      </c>
      <c r="FE42" s="18">
        <v>0</v>
      </c>
      <c r="FF42" s="18">
        <v>0</v>
      </c>
      <c r="FG42" s="18">
        <v>0</v>
      </c>
      <c r="FH42" s="18">
        <v>397360.13</v>
      </c>
      <c r="FI42" s="18">
        <v>0</v>
      </c>
      <c r="FJ42" s="18">
        <v>3098955.34</v>
      </c>
      <c r="FK42" s="18">
        <v>0</v>
      </c>
      <c r="FL42" s="18">
        <v>0</v>
      </c>
      <c r="FM42" s="18">
        <v>0</v>
      </c>
      <c r="FN42" s="19">
        <v>0</v>
      </c>
      <c r="FO42" s="19">
        <v>0</v>
      </c>
      <c r="FP42" s="18">
        <v>0</v>
      </c>
      <c r="FQ42" s="18">
        <v>0</v>
      </c>
      <c r="FR42" s="18">
        <v>0</v>
      </c>
      <c r="FS42" s="18">
        <v>0</v>
      </c>
      <c r="FT42" s="19">
        <v>0</v>
      </c>
      <c r="FU42" s="19">
        <v>0</v>
      </c>
      <c r="FV42" s="18">
        <v>0</v>
      </c>
      <c r="FW42" s="18">
        <v>0</v>
      </c>
      <c r="FX42" s="18">
        <v>0</v>
      </c>
      <c r="FY42" s="18">
        <v>0</v>
      </c>
      <c r="FZ42" s="19">
        <v>0</v>
      </c>
      <c r="GA42" s="19">
        <v>0</v>
      </c>
      <c r="GB42" s="18">
        <v>0</v>
      </c>
      <c r="GC42" s="18">
        <v>0</v>
      </c>
      <c r="GD42" s="18">
        <v>0</v>
      </c>
      <c r="GE42" s="18">
        <v>0</v>
      </c>
      <c r="GF42" s="18">
        <v>0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18">
        <v>0</v>
      </c>
      <c r="GP42" s="18">
        <v>0</v>
      </c>
      <c r="GQ42" s="18">
        <v>0</v>
      </c>
      <c r="GR42" s="18">
        <v>0</v>
      </c>
      <c r="GS42" s="18">
        <v>0</v>
      </c>
      <c r="GT42" s="18">
        <v>0</v>
      </c>
      <c r="GU42" s="18">
        <v>0</v>
      </c>
      <c r="GV42" s="18">
        <v>0</v>
      </c>
      <c r="GW42" s="18">
        <v>0</v>
      </c>
      <c r="GX42" s="18">
        <v>0</v>
      </c>
      <c r="GY42" s="18">
        <v>0</v>
      </c>
      <c r="GZ42" s="19">
        <v>0</v>
      </c>
      <c r="HA42" s="19">
        <v>0</v>
      </c>
      <c r="HB42" s="18">
        <v>0</v>
      </c>
      <c r="HC42" s="18">
        <v>0</v>
      </c>
      <c r="HD42" s="18">
        <v>0</v>
      </c>
      <c r="HE42" s="18">
        <v>0</v>
      </c>
      <c r="HF42" s="19">
        <v>0</v>
      </c>
      <c r="HG42" s="19">
        <v>0</v>
      </c>
      <c r="HH42" s="18">
        <v>0</v>
      </c>
      <c r="HI42" s="18">
        <v>0</v>
      </c>
      <c r="HJ42" s="18">
        <v>0</v>
      </c>
      <c r="HK42" s="18">
        <v>0</v>
      </c>
      <c r="HL42" s="19">
        <v>0</v>
      </c>
      <c r="HM42" s="19">
        <v>0</v>
      </c>
      <c r="HN42" s="18">
        <v>0</v>
      </c>
      <c r="HO42" s="18">
        <v>0</v>
      </c>
      <c r="HP42" s="18">
        <v>0</v>
      </c>
      <c r="HQ42" s="18">
        <v>0</v>
      </c>
      <c r="HR42" s="18">
        <v>0</v>
      </c>
      <c r="HS42" s="18">
        <v>0</v>
      </c>
      <c r="HT42" s="18">
        <v>136098594.99000001</v>
      </c>
      <c r="HU42" s="18">
        <v>0</v>
      </c>
    </row>
    <row r="43" spans="1:229" s="35" customFormat="1" ht="12.75" customHeight="1">
      <c r="A43" s="57" t="s">
        <v>218</v>
      </c>
      <c r="B43" s="17">
        <v>1049</v>
      </c>
      <c r="C43" s="58" t="s">
        <v>146</v>
      </c>
      <c r="D43" s="19">
        <v>0</v>
      </c>
      <c r="E43" s="19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12824370.489999995</v>
      </c>
      <c r="AK43" s="18">
        <v>0</v>
      </c>
      <c r="AL43" s="18">
        <v>2454868.6999999997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103111.63999999998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0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0</v>
      </c>
      <c r="EW43" s="18">
        <v>0</v>
      </c>
      <c r="EX43" s="18">
        <v>0</v>
      </c>
      <c r="EY43" s="18">
        <v>0</v>
      </c>
      <c r="EZ43" s="18">
        <v>0</v>
      </c>
      <c r="FA43" s="18">
        <v>0</v>
      </c>
      <c r="FB43" s="18">
        <v>0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0</v>
      </c>
      <c r="FK43" s="18">
        <v>0</v>
      </c>
      <c r="FL43" s="18">
        <v>0</v>
      </c>
      <c r="FM43" s="18">
        <v>0</v>
      </c>
      <c r="FN43" s="19">
        <v>0</v>
      </c>
      <c r="FO43" s="19">
        <v>0</v>
      </c>
      <c r="FP43" s="18">
        <v>0</v>
      </c>
      <c r="FQ43" s="18">
        <v>0</v>
      </c>
      <c r="FR43" s="18">
        <v>0</v>
      </c>
      <c r="FS43" s="18">
        <v>0</v>
      </c>
      <c r="FT43" s="19">
        <v>0</v>
      </c>
      <c r="FU43" s="19">
        <v>0</v>
      </c>
      <c r="FV43" s="18">
        <v>0</v>
      </c>
      <c r="FW43" s="18">
        <v>0</v>
      </c>
      <c r="FX43" s="18">
        <v>0</v>
      </c>
      <c r="FY43" s="18">
        <v>0</v>
      </c>
      <c r="FZ43" s="19">
        <v>0</v>
      </c>
      <c r="GA43" s="19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0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18">
        <v>0</v>
      </c>
      <c r="GT43" s="18">
        <v>0</v>
      </c>
      <c r="GU43" s="18">
        <v>0</v>
      </c>
      <c r="GV43" s="18">
        <v>0</v>
      </c>
      <c r="GW43" s="18">
        <v>0</v>
      </c>
      <c r="GX43" s="18">
        <v>0</v>
      </c>
      <c r="GY43" s="18">
        <v>0</v>
      </c>
      <c r="GZ43" s="19">
        <v>0</v>
      </c>
      <c r="HA43" s="19">
        <v>0</v>
      </c>
      <c r="HB43" s="18">
        <v>0</v>
      </c>
      <c r="HC43" s="18">
        <v>0</v>
      </c>
      <c r="HD43" s="18">
        <v>0</v>
      </c>
      <c r="HE43" s="18">
        <v>0</v>
      </c>
      <c r="HF43" s="19">
        <v>0</v>
      </c>
      <c r="HG43" s="19">
        <v>0</v>
      </c>
      <c r="HH43" s="18">
        <v>0</v>
      </c>
      <c r="HI43" s="18">
        <v>0</v>
      </c>
      <c r="HJ43" s="18">
        <v>0</v>
      </c>
      <c r="HK43" s="18">
        <v>0</v>
      </c>
      <c r="HL43" s="19">
        <v>0</v>
      </c>
      <c r="HM43" s="19">
        <v>0</v>
      </c>
      <c r="HN43" s="18">
        <v>0</v>
      </c>
      <c r="HO43" s="18">
        <v>0</v>
      </c>
      <c r="HP43" s="18">
        <v>0</v>
      </c>
      <c r="HQ43" s="18">
        <v>0</v>
      </c>
      <c r="HR43" s="18">
        <v>0</v>
      </c>
      <c r="HS43" s="18">
        <v>0</v>
      </c>
      <c r="HT43" s="18">
        <v>15382350.829999994</v>
      </c>
      <c r="HU43" s="18">
        <v>0</v>
      </c>
    </row>
    <row r="44" spans="1:229" s="35" customFormat="1" ht="12.75" customHeight="1">
      <c r="A44" s="57" t="s">
        <v>220</v>
      </c>
      <c r="B44" s="17">
        <v>1050</v>
      </c>
      <c r="C44" s="58" t="s">
        <v>146</v>
      </c>
      <c r="D44" s="19"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9">
        <v>0</v>
      </c>
      <c r="FO44" s="19">
        <v>0</v>
      </c>
      <c r="FP44" s="18">
        <v>0</v>
      </c>
      <c r="FQ44" s="18">
        <v>0</v>
      </c>
      <c r="FR44" s="18">
        <v>0</v>
      </c>
      <c r="FS44" s="18">
        <v>0</v>
      </c>
      <c r="FT44" s="19">
        <v>0</v>
      </c>
      <c r="FU44" s="19">
        <v>0</v>
      </c>
      <c r="FV44" s="18">
        <v>0</v>
      </c>
      <c r="FW44" s="18">
        <v>0</v>
      </c>
      <c r="FX44" s="18">
        <v>0</v>
      </c>
      <c r="FY44" s="18">
        <v>0</v>
      </c>
      <c r="FZ44" s="19">
        <v>0</v>
      </c>
      <c r="GA44" s="19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19">
        <v>0</v>
      </c>
      <c r="HA44" s="19">
        <v>0</v>
      </c>
      <c r="HB44" s="18">
        <v>0</v>
      </c>
      <c r="HC44" s="18">
        <v>0</v>
      </c>
      <c r="HD44" s="18">
        <v>0</v>
      </c>
      <c r="HE44" s="18">
        <v>0</v>
      </c>
      <c r="HF44" s="19">
        <v>0</v>
      </c>
      <c r="HG44" s="19">
        <v>0</v>
      </c>
      <c r="HH44" s="18">
        <v>0</v>
      </c>
      <c r="HI44" s="18">
        <v>0</v>
      </c>
      <c r="HJ44" s="18">
        <v>0</v>
      </c>
      <c r="HK44" s="18">
        <v>0</v>
      </c>
      <c r="HL44" s="19">
        <v>0</v>
      </c>
      <c r="HM44" s="19">
        <v>0</v>
      </c>
      <c r="HN44" s="18">
        <v>0</v>
      </c>
      <c r="HO44" s="18">
        <v>0</v>
      </c>
      <c r="HP44" s="18">
        <v>0</v>
      </c>
      <c r="HQ44" s="18">
        <v>0</v>
      </c>
      <c r="HR44" s="18">
        <v>0</v>
      </c>
      <c r="HS44" s="18">
        <v>0</v>
      </c>
      <c r="HT44" s="18">
        <v>0</v>
      </c>
      <c r="HU44" s="18">
        <v>0</v>
      </c>
    </row>
    <row r="45" spans="1:229" s="35" customFormat="1" ht="12.75" customHeight="1">
      <c r="A45" s="57" t="s">
        <v>222</v>
      </c>
      <c r="B45" s="17">
        <v>1051</v>
      </c>
      <c r="C45" s="58" t="s">
        <v>146</v>
      </c>
      <c r="D45" s="19">
        <v>1087.08</v>
      </c>
      <c r="E45" s="19">
        <v>0</v>
      </c>
      <c r="F45" s="18">
        <v>0</v>
      </c>
      <c r="G45" s="18">
        <v>0</v>
      </c>
      <c r="H45" s="18">
        <v>1087.08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6617.36</v>
      </c>
      <c r="AU45" s="18">
        <v>0</v>
      </c>
      <c r="AV45" s="18">
        <v>70096.06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5.47</v>
      </c>
      <c r="BC45" s="18">
        <v>0</v>
      </c>
      <c r="BD45" s="18">
        <v>1829.85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191176.87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1821.86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1830170.7999999998</v>
      </c>
      <c r="CK45" s="18">
        <v>0</v>
      </c>
      <c r="CL45" s="18">
        <v>58.08</v>
      </c>
      <c r="CM45" s="18">
        <v>0</v>
      </c>
      <c r="CN45" s="18">
        <v>58.08</v>
      </c>
      <c r="CO45" s="18">
        <v>0</v>
      </c>
      <c r="CP45" s="18">
        <v>0</v>
      </c>
      <c r="CQ45" s="18">
        <v>0</v>
      </c>
      <c r="CR45" s="18">
        <v>58.08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4.38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5584</v>
      </c>
      <c r="EC45" s="18">
        <v>0</v>
      </c>
      <c r="ED45" s="18">
        <v>0</v>
      </c>
      <c r="EE45" s="18">
        <v>0</v>
      </c>
      <c r="EF45" s="18">
        <v>0</v>
      </c>
      <c r="EG45" s="18">
        <v>0</v>
      </c>
      <c r="EH45" s="18">
        <v>8322.26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0</v>
      </c>
      <c r="FM45" s="18">
        <v>0</v>
      </c>
      <c r="FN45" s="19">
        <v>0</v>
      </c>
      <c r="FO45" s="19">
        <v>0</v>
      </c>
      <c r="FP45" s="18">
        <v>0</v>
      </c>
      <c r="FQ45" s="18">
        <v>0</v>
      </c>
      <c r="FR45" s="18">
        <v>0</v>
      </c>
      <c r="FS45" s="18">
        <v>0</v>
      </c>
      <c r="FT45" s="19">
        <v>0</v>
      </c>
      <c r="FU45" s="19">
        <v>0</v>
      </c>
      <c r="FV45" s="18">
        <v>0</v>
      </c>
      <c r="FW45" s="18">
        <v>0</v>
      </c>
      <c r="FX45" s="18">
        <v>0</v>
      </c>
      <c r="FY45" s="18">
        <v>0</v>
      </c>
      <c r="FZ45" s="19">
        <v>0</v>
      </c>
      <c r="GA45" s="19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19">
        <v>0</v>
      </c>
      <c r="HA45" s="19">
        <v>0</v>
      </c>
      <c r="HB45" s="18">
        <v>0</v>
      </c>
      <c r="HC45" s="18">
        <v>0</v>
      </c>
      <c r="HD45" s="18">
        <v>0</v>
      </c>
      <c r="HE45" s="18">
        <v>0</v>
      </c>
      <c r="HF45" s="19">
        <v>0</v>
      </c>
      <c r="HG45" s="19">
        <v>0</v>
      </c>
      <c r="HH45" s="18">
        <v>0</v>
      </c>
      <c r="HI45" s="18">
        <v>0</v>
      </c>
      <c r="HJ45" s="18">
        <v>0</v>
      </c>
      <c r="HK45" s="18">
        <v>0</v>
      </c>
      <c r="HL45" s="19">
        <v>0</v>
      </c>
      <c r="HM45" s="19">
        <v>0</v>
      </c>
      <c r="HN45" s="18">
        <v>0</v>
      </c>
      <c r="HO45" s="18">
        <v>0</v>
      </c>
      <c r="HP45" s="18">
        <v>0</v>
      </c>
      <c r="HQ45" s="18">
        <v>0</v>
      </c>
      <c r="HR45" s="18">
        <v>0</v>
      </c>
      <c r="HS45" s="18">
        <v>0</v>
      </c>
      <c r="HT45" s="18">
        <v>2116890.2299999995</v>
      </c>
      <c r="HU45" s="18">
        <v>0</v>
      </c>
    </row>
    <row r="46" spans="1:229" s="35" customFormat="1" ht="12.75" customHeight="1">
      <c r="A46" s="57" t="s">
        <v>224</v>
      </c>
      <c r="B46" s="17">
        <v>1052</v>
      </c>
      <c r="C46" s="58" t="s">
        <v>146</v>
      </c>
      <c r="D46" s="19"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0</v>
      </c>
      <c r="EG46" s="18">
        <v>0</v>
      </c>
      <c r="EH46" s="18">
        <v>0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18">
        <v>0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9">
        <v>0</v>
      </c>
      <c r="FO46" s="19">
        <v>0</v>
      </c>
      <c r="FP46" s="18">
        <v>0</v>
      </c>
      <c r="FQ46" s="18">
        <v>0</v>
      </c>
      <c r="FR46" s="18">
        <v>0</v>
      </c>
      <c r="FS46" s="18">
        <v>0</v>
      </c>
      <c r="FT46" s="19">
        <v>0</v>
      </c>
      <c r="FU46" s="19">
        <v>0</v>
      </c>
      <c r="FV46" s="18">
        <v>0</v>
      </c>
      <c r="FW46" s="18">
        <v>0</v>
      </c>
      <c r="FX46" s="18">
        <v>0</v>
      </c>
      <c r="FY46" s="18">
        <v>0</v>
      </c>
      <c r="FZ46" s="19">
        <v>0</v>
      </c>
      <c r="GA46" s="19">
        <v>0</v>
      </c>
      <c r="GB46" s="18">
        <v>0</v>
      </c>
      <c r="GC46" s="18">
        <v>0</v>
      </c>
      <c r="GD46" s="18">
        <v>0</v>
      </c>
      <c r="GE46" s="18">
        <v>0</v>
      </c>
      <c r="GF46" s="18">
        <v>0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18">
        <v>0</v>
      </c>
      <c r="GT46" s="18">
        <v>0</v>
      </c>
      <c r="GU46" s="18">
        <v>0</v>
      </c>
      <c r="GV46" s="18">
        <v>0</v>
      </c>
      <c r="GW46" s="18">
        <v>0</v>
      </c>
      <c r="GX46" s="18">
        <v>0</v>
      </c>
      <c r="GY46" s="18">
        <v>0</v>
      </c>
      <c r="GZ46" s="19">
        <v>0</v>
      </c>
      <c r="HA46" s="19">
        <v>0</v>
      </c>
      <c r="HB46" s="18">
        <v>0</v>
      </c>
      <c r="HC46" s="18">
        <v>0</v>
      </c>
      <c r="HD46" s="18">
        <v>0</v>
      </c>
      <c r="HE46" s="18">
        <v>0</v>
      </c>
      <c r="HF46" s="19">
        <v>0</v>
      </c>
      <c r="HG46" s="19">
        <v>0</v>
      </c>
      <c r="HH46" s="18">
        <v>0</v>
      </c>
      <c r="HI46" s="18">
        <v>0</v>
      </c>
      <c r="HJ46" s="18">
        <v>0</v>
      </c>
      <c r="HK46" s="18">
        <v>0</v>
      </c>
      <c r="HL46" s="19">
        <v>0</v>
      </c>
      <c r="HM46" s="19">
        <v>0</v>
      </c>
      <c r="HN46" s="18">
        <v>0</v>
      </c>
      <c r="HO46" s="18">
        <v>0</v>
      </c>
      <c r="HP46" s="18">
        <v>0</v>
      </c>
      <c r="HQ46" s="18">
        <v>0</v>
      </c>
      <c r="HR46" s="18">
        <v>0</v>
      </c>
      <c r="HS46" s="18">
        <v>0</v>
      </c>
      <c r="HT46" s="18">
        <v>0</v>
      </c>
      <c r="HU46" s="18">
        <v>0</v>
      </c>
    </row>
    <row r="47" spans="1:229" s="35" customFormat="1" ht="12.75" customHeight="1">
      <c r="A47" s="57" t="s">
        <v>226</v>
      </c>
      <c r="B47" s="17">
        <v>1053</v>
      </c>
      <c r="C47" s="58" t="s">
        <v>146</v>
      </c>
      <c r="D47" s="19"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170464932</v>
      </c>
      <c r="AK47" s="18">
        <v>0</v>
      </c>
      <c r="AL47" s="18">
        <v>1199345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126666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9">
        <v>0</v>
      </c>
      <c r="FO47" s="19">
        <v>0</v>
      </c>
      <c r="FP47" s="18">
        <v>0</v>
      </c>
      <c r="FQ47" s="18">
        <v>0</v>
      </c>
      <c r="FR47" s="18">
        <v>0</v>
      </c>
      <c r="FS47" s="18">
        <v>0</v>
      </c>
      <c r="FT47" s="19">
        <v>0</v>
      </c>
      <c r="FU47" s="19">
        <v>0</v>
      </c>
      <c r="FV47" s="18">
        <v>0</v>
      </c>
      <c r="FW47" s="18">
        <v>0</v>
      </c>
      <c r="FX47" s="18">
        <v>0</v>
      </c>
      <c r="FY47" s="18">
        <v>0</v>
      </c>
      <c r="FZ47" s="19">
        <v>0</v>
      </c>
      <c r="GA47" s="19">
        <v>0</v>
      </c>
      <c r="GB47" s="18">
        <v>0</v>
      </c>
      <c r="GC47" s="18">
        <v>0</v>
      </c>
      <c r="GD47" s="18">
        <v>0</v>
      </c>
      <c r="GE47" s="18">
        <v>0</v>
      </c>
      <c r="GF47" s="18">
        <v>0</v>
      </c>
      <c r="GG47" s="18">
        <v>0</v>
      </c>
      <c r="GH47" s="18">
        <v>0</v>
      </c>
      <c r="GI47" s="18">
        <v>0</v>
      </c>
      <c r="GJ47" s="18">
        <v>0</v>
      </c>
      <c r="GK47" s="18">
        <v>0</v>
      </c>
      <c r="GL47" s="18">
        <v>0</v>
      </c>
      <c r="GM47" s="18">
        <v>0</v>
      </c>
      <c r="GN47" s="18">
        <v>0</v>
      </c>
      <c r="GO47" s="18">
        <v>0</v>
      </c>
      <c r="GP47" s="18">
        <v>0</v>
      </c>
      <c r="GQ47" s="18">
        <v>0</v>
      </c>
      <c r="GR47" s="18">
        <v>0</v>
      </c>
      <c r="GS47" s="18">
        <v>0</v>
      </c>
      <c r="GT47" s="18">
        <v>0</v>
      </c>
      <c r="GU47" s="18">
        <v>0</v>
      </c>
      <c r="GV47" s="18">
        <v>0</v>
      </c>
      <c r="GW47" s="18">
        <v>0</v>
      </c>
      <c r="GX47" s="18">
        <v>0</v>
      </c>
      <c r="GY47" s="18">
        <v>0</v>
      </c>
      <c r="GZ47" s="19">
        <v>0</v>
      </c>
      <c r="HA47" s="19">
        <v>0</v>
      </c>
      <c r="HB47" s="18">
        <v>0</v>
      </c>
      <c r="HC47" s="18">
        <v>0</v>
      </c>
      <c r="HD47" s="18">
        <v>0</v>
      </c>
      <c r="HE47" s="18">
        <v>0</v>
      </c>
      <c r="HF47" s="19">
        <v>0</v>
      </c>
      <c r="HG47" s="19">
        <v>0</v>
      </c>
      <c r="HH47" s="18">
        <v>0</v>
      </c>
      <c r="HI47" s="18">
        <v>0</v>
      </c>
      <c r="HJ47" s="18">
        <v>0</v>
      </c>
      <c r="HK47" s="18">
        <v>0</v>
      </c>
      <c r="HL47" s="19">
        <v>0</v>
      </c>
      <c r="HM47" s="19">
        <v>0</v>
      </c>
      <c r="HN47" s="18">
        <v>0</v>
      </c>
      <c r="HO47" s="18">
        <v>0</v>
      </c>
      <c r="HP47" s="18">
        <v>0</v>
      </c>
      <c r="HQ47" s="18">
        <v>0</v>
      </c>
      <c r="HR47" s="18">
        <v>0</v>
      </c>
      <c r="HS47" s="18">
        <v>0</v>
      </c>
      <c r="HT47" s="18">
        <v>171790943</v>
      </c>
      <c r="HU47" s="18">
        <v>0</v>
      </c>
    </row>
    <row r="48" spans="1:229" s="35" customFormat="1" ht="12.75" customHeight="1">
      <c r="A48" s="57" t="s">
        <v>228</v>
      </c>
      <c r="B48" s="17">
        <v>1054</v>
      </c>
      <c r="C48" s="58" t="s">
        <v>146</v>
      </c>
      <c r="D48" s="19"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9">
        <v>0</v>
      </c>
      <c r="FO48" s="19">
        <v>0</v>
      </c>
      <c r="FP48" s="18">
        <v>0</v>
      </c>
      <c r="FQ48" s="18">
        <v>0</v>
      </c>
      <c r="FR48" s="18">
        <v>0</v>
      </c>
      <c r="FS48" s="18">
        <v>0</v>
      </c>
      <c r="FT48" s="19">
        <v>0</v>
      </c>
      <c r="FU48" s="19">
        <v>0</v>
      </c>
      <c r="FV48" s="18">
        <v>0</v>
      </c>
      <c r="FW48" s="18">
        <v>0</v>
      </c>
      <c r="FX48" s="18">
        <v>0</v>
      </c>
      <c r="FY48" s="18">
        <v>0</v>
      </c>
      <c r="FZ48" s="19">
        <v>0</v>
      </c>
      <c r="GA48" s="19">
        <v>0</v>
      </c>
      <c r="GB48" s="18"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0</v>
      </c>
      <c r="GU48" s="18">
        <v>0</v>
      </c>
      <c r="GV48" s="18">
        <v>0</v>
      </c>
      <c r="GW48" s="18">
        <v>0</v>
      </c>
      <c r="GX48" s="18">
        <v>0</v>
      </c>
      <c r="GY48" s="18">
        <v>0</v>
      </c>
      <c r="GZ48" s="19">
        <v>0</v>
      </c>
      <c r="HA48" s="19">
        <v>0</v>
      </c>
      <c r="HB48" s="18">
        <v>0</v>
      </c>
      <c r="HC48" s="18">
        <v>0</v>
      </c>
      <c r="HD48" s="18">
        <v>0</v>
      </c>
      <c r="HE48" s="18">
        <v>0</v>
      </c>
      <c r="HF48" s="19">
        <v>0</v>
      </c>
      <c r="HG48" s="19">
        <v>0</v>
      </c>
      <c r="HH48" s="18">
        <v>0</v>
      </c>
      <c r="HI48" s="18">
        <v>0</v>
      </c>
      <c r="HJ48" s="18">
        <v>0</v>
      </c>
      <c r="HK48" s="18">
        <v>0</v>
      </c>
      <c r="HL48" s="19">
        <v>0</v>
      </c>
      <c r="HM48" s="19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</row>
    <row r="49" spans="1:229" s="35" customFormat="1" ht="12.75" customHeight="1">
      <c r="A49" s="57" t="s">
        <v>230</v>
      </c>
      <c r="B49" s="17">
        <v>1055</v>
      </c>
      <c r="C49" s="58" t="s">
        <v>146</v>
      </c>
      <c r="D49" s="19"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119077.25845806944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9">
        <v>0</v>
      </c>
      <c r="FO49" s="19">
        <v>0</v>
      </c>
      <c r="FP49" s="18">
        <v>0</v>
      </c>
      <c r="FQ49" s="18">
        <v>0</v>
      </c>
      <c r="FR49" s="18">
        <v>0</v>
      </c>
      <c r="FS49" s="18">
        <v>0</v>
      </c>
      <c r="FT49" s="19">
        <v>0</v>
      </c>
      <c r="FU49" s="19">
        <v>0</v>
      </c>
      <c r="FV49" s="18">
        <v>0</v>
      </c>
      <c r="FW49" s="18">
        <v>0</v>
      </c>
      <c r="FX49" s="18">
        <v>0</v>
      </c>
      <c r="FY49" s="18">
        <v>0</v>
      </c>
      <c r="FZ49" s="19">
        <v>0</v>
      </c>
      <c r="GA49" s="19">
        <v>0</v>
      </c>
      <c r="GB49" s="18">
        <v>0</v>
      </c>
      <c r="GC49" s="18">
        <v>0</v>
      </c>
      <c r="GD49" s="18">
        <v>0</v>
      </c>
      <c r="GE49" s="18">
        <v>0</v>
      </c>
      <c r="GF49" s="18">
        <v>0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19">
        <v>0</v>
      </c>
      <c r="HA49" s="19">
        <v>0</v>
      </c>
      <c r="HB49" s="18">
        <v>0</v>
      </c>
      <c r="HC49" s="18">
        <v>0</v>
      </c>
      <c r="HD49" s="18">
        <v>0</v>
      </c>
      <c r="HE49" s="18">
        <v>0</v>
      </c>
      <c r="HF49" s="19">
        <v>0</v>
      </c>
      <c r="HG49" s="19">
        <v>0</v>
      </c>
      <c r="HH49" s="18">
        <v>0</v>
      </c>
      <c r="HI49" s="18">
        <v>0</v>
      </c>
      <c r="HJ49" s="18">
        <v>0</v>
      </c>
      <c r="HK49" s="18">
        <v>0</v>
      </c>
      <c r="HL49" s="19">
        <v>0</v>
      </c>
      <c r="HM49" s="19">
        <v>0</v>
      </c>
      <c r="HN49" s="18">
        <v>0</v>
      </c>
      <c r="HO49" s="18">
        <v>0</v>
      </c>
      <c r="HP49" s="18">
        <v>0</v>
      </c>
      <c r="HQ49" s="18">
        <v>0</v>
      </c>
      <c r="HR49" s="18">
        <v>0</v>
      </c>
      <c r="HS49" s="18">
        <v>0</v>
      </c>
      <c r="HT49" s="18">
        <v>119077.25845806944</v>
      </c>
      <c r="HU49" s="18">
        <v>0</v>
      </c>
    </row>
    <row r="50" spans="1:229" s="35" customFormat="1" ht="12.75" customHeight="1">
      <c r="A50" s="57" t="s">
        <v>232</v>
      </c>
      <c r="B50" s="17">
        <v>1056</v>
      </c>
      <c r="C50" s="58" t="s">
        <v>146</v>
      </c>
      <c r="D50" s="19"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25392780</v>
      </c>
      <c r="AK50" s="18">
        <v>0</v>
      </c>
      <c r="AL50" s="18">
        <v>1315907.1206160001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61545.64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9">
        <v>0</v>
      </c>
      <c r="FO50" s="19">
        <v>0</v>
      </c>
      <c r="FP50" s="18">
        <v>0</v>
      </c>
      <c r="FQ50" s="18">
        <v>0</v>
      </c>
      <c r="FR50" s="18">
        <v>0</v>
      </c>
      <c r="FS50" s="18">
        <v>0</v>
      </c>
      <c r="FT50" s="19">
        <v>0</v>
      </c>
      <c r="FU50" s="19">
        <v>0</v>
      </c>
      <c r="FV50" s="18">
        <v>0</v>
      </c>
      <c r="FW50" s="18">
        <v>0</v>
      </c>
      <c r="FX50" s="18">
        <v>0</v>
      </c>
      <c r="FY50" s="18">
        <v>0</v>
      </c>
      <c r="FZ50" s="19">
        <v>0</v>
      </c>
      <c r="GA50" s="19">
        <v>0</v>
      </c>
      <c r="GB50" s="18"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>
        <v>0</v>
      </c>
      <c r="GI50" s="18">
        <v>0</v>
      </c>
      <c r="GJ50" s="18">
        <v>0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9">
        <v>0</v>
      </c>
      <c r="HA50" s="19">
        <v>0</v>
      </c>
      <c r="HB50" s="18">
        <v>0</v>
      </c>
      <c r="HC50" s="18">
        <v>0</v>
      </c>
      <c r="HD50" s="18">
        <v>0</v>
      </c>
      <c r="HE50" s="18">
        <v>0</v>
      </c>
      <c r="HF50" s="19">
        <v>0</v>
      </c>
      <c r="HG50" s="19">
        <v>0</v>
      </c>
      <c r="HH50" s="18">
        <v>0</v>
      </c>
      <c r="HI50" s="18">
        <v>0</v>
      </c>
      <c r="HJ50" s="18">
        <v>0</v>
      </c>
      <c r="HK50" s="18">
        <v>0</v>
      </c>
      <c r="HL50" s="19">
        <v>0</v>
      </c>
      <c r="HM50" s="19">
        <v>0</v>
      </c>
      <c r="HN50" s="18">
        <v>0</v>
      </c>
      <c r="HO50" s="18">
        <v>0</v>
      </c>
      <c r="HP50" s="18">
        <v>0</v>
      </c>
      <c r="HQ50" s="18">
        <v>0</v>
      </c>
      <c r="HR50" s="18">
        <v>0</v>
      </c>
      <c r="HS50" s="18">
        <v>0</v>
      </c>
      <c r="HT50" s="18">
        <v>26770232.760616001</v>
      </c>
      <c r="HU50" s="18">
        <v>0</v>
      </c>
    </row>
    <row r="51" spans="1:229" s="35" customFormat="1" ht="12.75" customHeight="1">
      <c r="A51" s="57" t="s">
        <v>234</v>
      </c>
      <c r="B51" s="17">
        <v>1057</v>
      </c>
      <c r="C51" s="58" t="s">
        <v>146</v>
      </c>
      <c r="D51" s="19">
        <v>0</v>
      </c>
      <c r="E51" s="19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117756.68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9">
        <v>0</v>
      </c>
      <c r="FO51" s="19">
        <v>0</v>
      </c>
      <c r="FP51" s="18">
        <v>0</v>
      </c>
      <c r="FQ51" s="18">
        <v>0</v>
      </c>
      <c r="FR51" s="18">
        <v>0</v>
      </c>
      <c r="FS51" s="18">
        <v>0</v>
      </c>
      <c r="FT51" s="19">
        <v>0</v>
      </c>
      <c r="FU51" s="19">
        <v>0</v>
      </c>
      <c r="FV51" s="18">
        <v>0</v>
      </c>
      <c r="FW51" s="18">
        <v>0</v>
      </c>
      <c r="FX51" s="18">
        <v>0</v>
      </c>
      <c r="FY51" s="18">
        <v>0</v>
      </c>
      <c r="FZ51" s="19">
        <v>0</v>
      </c>
      <c r="GA51" s="19">
        <v>0</v>
      </c>
      <c r="GB51" s="18">
        <v>0</v>
      </c>
      <c r="GC51" s="18">
        <v>0</v>
      </c>
      <c r="GD51" s="18">
        <v>0</v>
      </c>
      <c r="GE51" s="18">
        <v>0</v>
      </c>
      <c r="GF51" s="18">
        <v>0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18">
        <v>0</v>
      </c>
      <c r="GT51" s="18">
        <v>0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9">
        <v>0</v>
      </c>
      <c r="HA51" s="19">
        <v>0</v>
      </c>
      <c r="HB51" s="18">
        <v>0</v>
      </c>
      <c r="HC51" s="18">
        <v>0</v>
      </c>
      <c r="HD51" s="18">
        <v>0</v>
      </c>
      <c r="HE51" s="18">
        <v>0</v>
      </c>
      <c r="HF51" s="19">
        <v>0</v>
      </c>
      <c r="HG51" s="19">
        <v>0</v>
      </c>
      <c r="HH51" s="18">
        <v>0</v>
      </c>
      <c r="HI51" s="18">
        <v>0</v>
      </c>
      <c r="HJ51" s="18">
        <v>0</v>
      </c>
      <c r="HK51" s="18">
        <v>0</v>
      </c>
      <c r="HL51" s="19">
        <v>0</v>
      </c>
      <c r="HM51" s="19">
        <v>0</v>
      </c>
      <c r="HN51" s="18">
        <v>0</v>
      </c>
      <c r="HO51" s="18">
        <v>0</v>
      </c>
      <c r="HP51" s="18">
        <v>0</v>
      </c>
      <c r="HQ51" s="18">
        <v>0</v>
      </c>
      <c r="HR51" s="18">
        <v>0</v>
      </c>
      <c r="HS51" s="18">
        <v>0</v>
      </c>
      <c r="HT51" s="18">
        <v>117756.68</v>
      </c>
      <c r="HU51" s="18">
        <v>0</v>
      </c>
    </row>
    <row r="52" spans="1:229" s="35" customFormat="1" ht="12.75" customHeight="1">
      <c r="A52" s="57" t="s">
        <v>236</v>
      </c>
      <c r="B52" s="17">
        <v>1058</v>
      </c>
      <c r="C52" s="58" t="s">
        <v>146</v>
      </c>
      <c r="D52" s="19">
        <v>0</v>
      </c>
      <c r="E52" s="19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123177.64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9">
        <v>0</v>
      </c>
      <c r="FO52" s="19">
        <v>0</v>
      </c>
      <c r="FP52" s="18">
        <v>0</v>
      </c>
      <c r="FQ52" s="18">
        <v>0</v>
      </c>
      <c r="FR52" s="18">
        <v>0</v>
      </c>
      <c r="FS52" s="18">
        <v>0</v>
      </c>
      <c r="FT52" s="19">
        <v>0</v>
      </c>
      <c r="FU52" s="19">
        <v>0</v>
      </c>
      <c r="FV52" s="18">
        <v>0</v>
      </c>
      <c r="FW52" s="18">
        <v>0</v>
      </c>
      <c r="FX52" s="18">
        <v>0</v>
      </c>
      <c r="FY52" s="18">
        <v>0</v>
      </c>
      <c r="FZ52" s="19">
        <v>0</v>
      </c>
      <c r="GA52" s="19">
        <v>0</v>
      </c>
      <c r="GB52" s="18">
        <v>0</v>
      </c>
      <c r="GC52" s="18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18">
        <v>0</v>
      </c>
      <c r="GP52" s="18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9">
        <v>0</v>
      </c>
      <c r="HA52" s="19">
        <v>0</v>
      </c>
      <c r="HB52" s="18">
        <v>0</v>
      </c>
      <c r="HC52" s="18">
        <v>0</v>
      </c>
      <c r="HD52" s="18">
        <v>0</v>
      </c>
      <c r="HE52" s="18">
        <v>0</v>
      </c>
      <c r="HF52" s="19">
        <v>0</v>
      </c>
      <c r="HG52" s="19">
        <v>0</v>
      </c>
      <c r="HH52" s="18">
        <v>0</v>
      </c>
      <c r="HI52" s="18">
        <v>0</v>
      </c>
      <c r="HJ52" s="18">
        <v>0</v>
      </c>
      <c r="HK52" s="18">
        <v>0</v>
      </c>
      <c r="HL52" s="19">
        <v>0</v>
      </c>
      <c r="HM52" s="19">
        <v>0</v>
      </c>
      <c r="HN52" s="18">
        <v>0</v>
      </c>
      <c r="HO52" s="18">
        <v>0</v>
      </c>
      <c r="HP52" s="18">
        <v>0</v>
      </c>
      <c r="HQ52" s="18">
        <v>0</v>
      </c>
      <c r="HR52" s="18">
        <v>0</v>
      </c>
      <c r="HS52" s="18">
        <v>0</v>
      </c>
      <c r="HT52" s="18">
        <v>123177.64</v>
      </c>
      <c r="HU52" s="18">
        <v>0</v>
      </c>
    </row>
    <row r="53" spans="1:229" s="35" customFormat="1" ht="12.75" customHeight="1">
      <c r="A53" s="57" t="s">
        <v>238</v>
      </c>
      <c r="B53" s="17">
        <v>1059</v>
      </c>
      <c r="C53" s="58" t="s">
        <v>146</v>
      </c>
      <c r="D53" s="19">
        <v>0</v>
      </c>
      <c r="E53" s="19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119131.84388461547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0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0</v>
      </c>
      <c r="FM53" s="18">
        <v>0</v>
      </c>
      <c r="FN53" s="19">
        <v>0</v>
      </c>
      <c r="FO53" s="19">
        <v>0</v>
      </c>
      <c r="FP53" s="18">
        <v>0</v>
      </c>
      <c r="FQ53" s="18">
        <v>0</v>
      </c>
      <c r="FR53" s="18">
        <v>0</v>
      </c>
      <c r="FS53" s="18">
        <v>0</v>
      </c>
      <c r="FT53" s="19">
        <v>0</v>
      </c>
      <c r="FU53" s="19">
        <v>0</v>
      </c>
      <c r="FV53" s="18">
        <v>0</v>
      </c>
      <c r="FW53" s="18">
        <v>0</v>
      </c>
      <c r="FX53" s="18">
        <v>0</v>
      </c>
      <c r="FY53" s="18">
        <v>0</v>
      </c>
      <c r="FZ53" s="19">
        <v>0</v>
      </c>
      <c r="GA53" s="19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18">
        <v>0</v>
      </c>
      <c r="GP53" s="18">
        <v>0</v>
      </c>
      <c r="GQ53" s="18">
        <v>0</v>
      </c>
      <c r="GR53" s="18">
        <v>0</v>
      </c>
      <c r="GS53" s="18">
        <v>0</v>
      </c>
      <c r="GT53" s="18">
        <v>0</v>
      </c>
      <c r="GU53" s="18">
        <v>0</v>
      </c>
      <c r="GV53" s="18">
        <v>0</v>
      </c>
      <c r="GW53" s="18">
        <v>0</v>
      </c>
      <c r="GX53" s="18">
        <v>0</v>
      </c>
      <c r="GY53" s="18">
        <v>0</v>
      </c>
      <c r="GZ53" s="19">
        <v>0</v>
      </c>
      <c r="HA53" s="19">
        <v>0</v>
      </c>
      <c r="HB53" s="18">
        <v>0</v>
      </c>
      <c r="HC53" s="18">
        <v>0</v>
      </c>
      <c r="HD53" s="18">
        <v>0</v>
      </c>
      <c r="HE53" s="18">
        <v>0</v>
      </c>
      <c r="HF53" s="19">
        <v>0</v>
      </c>
      <c r="HG53" s="19">
        <v>0</v>
      </c>
      <c r="HH53" s="18">
        <v>0</v>
      </c>
      <c r="HI53" s="18">
        <v>0</v>
      </c>
      <c r="HJ53" s="18">
        <v>0</v>
      </c>
      <c r="HK53" s="18">
        <v>0</v>
      </c>
      <c r="HL53" s="19">
        <v>0</v>
      </c>
      <c r="HM53" s="19">
        <v>0</v>
      </c>
      <c r="HN53" s="18">
        <v>0</v>
      </c>
      <c r="HO53" s="18">
        <v>0</v>
      </c>
      <c r="HP53" s="18">
        <v>0</v>
      </c>
      <c r="HQ53" s="18">
        <v>0</v>
      </c>
      <c r="HR53" s="18">
        <v>0</v>
      </c>
      <c r="HS53" s="18">
        <v>0</v>
      </c>
      <c r="HT53" s="18">
        <v>119131.84388461547</v>
      </c>
      <c r="HU53" s="18">
        <v>0</v>
      </c>
    </row>
    <row r="54" spans="1:229" s="35" customFormat="1" ht="12.75" customHeight="1">
      <c r="A54" s="57" t="s">
        <v>240</v>
      </c>
      <c r="B54" s="17">
        <v>1060</v>
      </c>
      <c r="C54" s="58" t="s">
        <v>146</v>
      </c>
      <c r="D54" s="19">
        <v>0</v>
      </c>
      <c r="E54" s="19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9">
        <v>0</v>
      </c>
      <c r="FO54" s="19">
        <v>0</v>
      </c>
      <c r="FP54" s="18">
        <v>0</v>
      </c>
      <c r="FQ54" s="18">
        <v>0</v>
      </c>
      <c r="FR54" s="18">
        <v>0</v>
      </c>
      <c r="FS54" s="18">
        <v>0</v>
      </c>
      <c r="FT54" s="19">
        <v>0</v>
      </c>
      <c r="FU54" s="19">
        <v>0</v>
      </c>
      <c r="FV54" s="18">
        <v>0</v>
      </c>
      <c r="FW54" s="18">
        <v>0</v>
      </c>
      <c r="FX54" s="18">
        <v>0</v>
      </c>
      <c r="FY54" s="18">
        <v>0</v>
      </c>
      <c r="FZ54" s="19">
        <v>0</v>
      </c>
      <c r="GA54" s="19">
        <v>0</v>
      </c>
      <c r="GB54" s="18">
        <v>0</v>
      </c>
      <c r="GC54" s="18">
        <v>0</v>
      </c>
      <c r="GD54" s="18">
        <v>0</v>
      </c>
      <c r="GE54" s="18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0</v>
      </c>
      <c r="GZ54" s="19">
        <v>0</v>
      </c>
      <c r="HA54" s="19">
        <v>0</v>
      </c>
      <c r="HB54" s="18">
        <v>0</v>
      </c>
      <c r="HC54" s="18">
        <v>0</v>
      </c>
      <c r="HD54" s="18">
        <v>0</v>
      </c>
      <c r="HE54" s="18">
        <v>0</v>
      </c>
      <c r="HF54" s="19">
        <v>0</v>
      </c>
      <c r="HG54" s="19">
        <v>0</v>
      </c>
      <c r="HH54" s="18">
        <v>0</v>
      </c>
      <c r="HI54" s="18">
        <v>0</v>
      </c>
      <c r="HJ54" s="18">
        <v>0</v>
      </c>
      <c r="HK54" s="18">
        <v>0</v>
      </c>
      <c r="HL54" s="19">
        <v>0</v>
      </c>
      <c r="HM54" s="19">
        <v>0</v>
      </c>
      <c r="HN54" s="18">
        <v>0</v>
      </c>
      <c r="HO54" s="18">
        <v>0</v>
      </c>
      <c r="HP54" s="18">
        <v>0</v>
      </c>
      <c r="HQ54" s="18">
        <v>0</v>
      </c>
      <c r="HR54" s="18">
        <v>0</v>
      </c>
      <c r="HS54" s="18">
        <v>0</v>
      </c>
      <c r="HT54" s="18">
        <v>0</v>
      </c>
      <c r="HU54" s="18">
        <v>0</v>
      </c>
    </row>
    <row r="55" spans="1:229" s="35" customFormat="1" ht="12.75" customHeight="1">
      <c r="A55" s="57" t="s">
        <v>242</v>
      </c>
      <c r="B55" s="17">
        <v>1061</v>
      </c>
      <c r="C55" s="58" t="s">
        <v>146</v>
      </c>
      <c r="D55" s="19">
        <v>0</v>
      </c>
      <c r="E55" s="19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9">
        <v>1653570308.3199999</v>
      </c>
      <c r="FO55" s="19">
        <v>0</v>
      </c>
      <c r="FP55" s="18">
        <v>0</v>
      </c>
      <c r="FQ55" s="18">
        <v>0</v>
      </c>
      <c r="FR55" s="18">
        <v>0</v>
      </c>
      <c r="FS55" s="18">
        <v>0</v>
      </c>
      <c r="FT55" s="19">
        <v>227820256.56</v>
      </c>
      <c r="FU55" s="19">
        <v>0</v>
      </c>
      <c r="FV55" s="18">
        <v>5770341.0750811072</v>
      </c>
      <c r="FW55" s="18">
        <v>0</v>
      </c>
      <c r="FX55" s="18">
        <v>222049915.48491889</v>
      </c>
      <c r="FY55" s="18">
        <v>0</v>
      </c>
      <c r="FZ55" s="19">
        <v>1425750051.76</v>
      </c>
      <c r="GA55" s="19">
        <v>0</v>
      </c>
      <c r="GB55" s="18">
        <v>159312557.83935958</v>
      </c>
      <c r="GC55" s="18">
        <v>0</v>
      </c>
      <c r="GD55" s="18">
        <v>1266437493.9206405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9">
        <v>0</v>
      </c>
      <c r="HA55" s="19">
        <v>0</v>
      </c>
      <c r="HB55" s="18">
        <v>0</v>
      </c>
      <c r="HC55" s="18">
        <v>0</v>
      </c>
      <c r="HD55" s="18">
        <v>0</v>
      </c>
      <c r="HE55" s="18">
        <v>0</v>
      </c>
      <c r="HF55" s="19">
        <v>0</v>
      </c>
      <c r="HG55" s="19">
        <v>0</v>
      </c>
      <c r="HH55" s="18">
        <v>0</v>
      </c>
      <c r="HI55" s="18">
        <v>0</v>
      </c>
      <c r="HJ55" s="18">
        <v>0</v>
      </c>
      <c r="HK55" s="18">
        <v>0</v>
      </c>
      <c r="HL55" s="19">
        <v>0</v>
      </c>
      <c r="HM55" s="19">
        <v>0</v>
      </c>
      <c r="HN55" s="18">
        <v>0</v>
      </c>
      <c r="HO55" s="18">
        <v>0</v>
      </c>
      <c r="HP55" s="18">
        <v>0</v>
      </c>
      <c r="HQ55" s="18">
        <v>0</v>
      </c>
      <c r="HR55" s="18">
        <v>0</v>
      </c>
      <c r="HS55" s="18">
        <v>0</v>
      </c>
      <c r="HT55" s="18">
        <v>1653570308.3199997</v>
      </c>
      <c r="HU55" s="18">
        <v>0</v>
      </c>
    </row>
    <row r="56" spans="1:229" s="35" customFormat="1" ht="12.75" customHeight="1">
      <c r="A56" s="57" t="s">
        <v>244</v>
      </c>
      <c r="B56" s="17">
        <v>2001</v>
      </c>
      <c r="C56" s="58" t="s">
        <v>146</v>
      </c>
      <c r="D56" s="19">
        <v>0</v>
      </c>
      <c r="E56" s="19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9">
        <v>375561412.84500003</v>
      </c>
      <c r="FO56" s="19">
        <v>0</v>
      </c>
      <c r="FP56" s="18">
        <v>0</v>
      </c>
      <c r="FQ56" s="18">
        <v>0</v>
      </c>
      <c r="FR56" s="18">
        <v>100866.25</v>
      </c>
      <c r="FS56" s="18">
        <v>0</v>
      </c>
      <c r="FT56" s="19">
        <v>165140181.22400016</v>
      </c>
      <c r="FU56" s="19">
        <v>0</v>
      </c>
      <c r="FV56" s="18">
        <v>3434291.9829999828</v>
      </c>
      <c r="FW56" s="18">
        <v>0</v>
      </c>
      <c r="FX56" s="18">
        <v>161705889.24100018</v>
      </c>
      <c r="FY56" s="18">
        <v>0</v>
      </c>
      <c r="FZ56" s="19">
        <v>210320365.37099984</v>
      </c>
      <c r="GA56" s="19">
        <v>0</v>
      </c>
      <c r="GB56" s="18">
        <v>102851838.73949994</v>
      </c>
      <c r="GC56" s="18">
        <v>0</v>
      </c>
      <c r="GD56" s="18">
        <v>107468526.6314999</v>
      </c>
      <c r="GE56" s="18">
        <v>0</v>
      </c>
      <c r="GF56" s="18">
        <v>0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18">
        <v>0</v>
      </c>
      <c r="GP56" s="18">
        <v>0</v>
      </c>
      <c r="GQ56" s="18">
        <v>0</v>
      </c>
      <c r="GR56" s="18">
        <v>0</v>
      </c>
      <c r="GS56" s="18">
        <v>0</v>
      </c>
      <c r="GT56" s="18">
        <v>0</v>
      </c>
      <c r="GU56" s="18">
        <v>0</v>
      </c>
      <c r="GV56" s="18">
        <v>0</v>
      </c>
      <c r="GW56" s="18">
        <v>0</v>
      </c>
      <c r="GX56" s="18">
        <v>0</v>
      </c>
      <c r="GY56" s="18">
        <v>0</v>
      </c>
      <c r="GZ56" s="19">
        <v>0</v>
      </c>
      <c r="HA56" s="19">
        <v>0</v>
      </c>
      <c r="HB56" s="18">
        <v>0</v>
      </c>
      <c r="HC56" s="18">
        <v>0</v>
      </c>
      <c r="HD56" s="18">
        <v>0</v>
      </c>
      <c r="HE56" s="18">
        <v>0</v>
      </c>
      <c r="HF56" s="19">
        <v>0</v>
      </c>
      <c r="HG56" s="19">
        <v>0</v>
      </c>
      <c r="HH56" s="18">
        <v>0</v>
      </c>
      <c r="HI56" s="18">
        <v>0</v>
      </c>
      <c r="HJ56" s="18">
        <v>0</v>
      </c>
      <c r="HK56" s="18">
        <v>0</v>
      </c>
      <c r="HL56" s="19">
        <v>0</v>
      </c>
      <c r="HM56" s="19">
        <v>0</v>
      </c>
      <c r="HN56" s="18">
        <v>0</v>
      </c>
      <c r="HO56" s="18">
        <v>0</v>
      </c>
      <c r="HP56" s="18">
        <v>0</v>
      </c>
      <c r="HQ56" s="18">
        <v>0</v>
      </c>
      <c r="HR56" s="18">
        <v>0</v>
      </c>
      <c r="HS56" s="18">
        <v>0</v>
      </c>
      <c r="HT56" s="18">
        <v>375561412.84500003</v>
      </c>
      <c r="HU56" s="18">
        <v>0</v>
      </c>
    </row>
    <row r="57" spans="1:229" s="35" customFormat="1" ht="12.75" customHeight="1">
      <c r="A57" s="57" t="s">
        <v>246</v>
      </c>
      <c r="B57" s="17">
        <v>2002</v>
      </c>
      <c r="C57" s="58" t="s">
        <v>247</v>
      </c>
      <c r="D57" s="19">
        <v>0</v>
      </c>
      <c r="E57" s="19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1217842.5999999642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18">
        <v>0</v>
      </c>
      <c r="EH57" s="18">
        <v>0</v>
      </c>
      <c r="EI57" s="18">
        <v>0</v>
      </c>
      <c r="EJ57" s="18">
        <v>0</v>
      </c>
      <c r="EK57" s="18">
        <v>0</v>
      </c>
      <c r="EL57" s="18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18">
        <v>0</v>
      </c>
      <c r="EW57" s="18">
        <v>0</v>
      </c>
      <c r="EX57" s="18">
        <v>0</v>
      </c>
      <c r="EY57" s="18">
        <v>0</v>
      </c>
      <c r="EZ57" s="18">
        <v>0</v>
      </c>
      <c r="FA57" s="18">
        <v>0</v>
      </c>
      <c r="FB57" s="18">
        <v>0</v>
      </c>
      <c r="FC57" s="18">
        <v>0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18">
        <v>0</v>
      </c>
      <c r="FL57" s="18">
        <v>0</v>
      </c>
      <c r="FM57" s="18">
        <v>0</v>
      </c>
      <c r="FN57" s="19">
        <v>0</v>
      </c>
      <c r="FO57" s="19">
        <v>0</v>
      </c>
      <c r="FP57" s="18">
        <v>0</v>
      </c>
      <c r="FQ57" s="18">
        <v>0</v>
      </c>
      <c r="FR57" s="18">
        <v>0</v>
      </c>
      <c r="FS57" s="18">
        <v>0</v>
      </c>
      <c r="FT57" s="19">
        <v>0</v>
      </c>
      <c r="FU57" s="19">
        <v>0</v>
      </c>
      <c r="FV57" s="18">
        <v>0</v>
      </c>
      <c r="FW57" s="18">
        <v>0</v>
      </c>
      <c r="FX57" s="18">
        <v>0</v>
      </c>
      <c r="FY57" s="18">
        <v>0</v>
      </c>
      <c r="FZ57" s="19">
        <v>0</v>
      </c>
      <c r="GA57" s="19">
        <v>0</v>
      </c>
      <c r="GB57" s="18">
        <v>0</v>
      </c>
      <c r="GC57" s="18">
        <v>0</v>
      </c>
      <c r="GD57" s="18">
        <v>0</v>
      </c>
      <c r="GE57" s="18">
        <v>0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372587545.37612891</v>
      </c>
      <c r="GO57" s="18">
        <v>0</v>
      </c>
      <c r="GP57" s="18">
        <v>0</v>
      </c>
      <c r="GQ57" s="18">
        <v>0</v>
      </c>
      <c r="GR57" s="18">
        <v>0</v>
      </c>
      <c r="GS57" s="18">
        <v>0</v>
      </c>
      <c r="GT57" s="18">
        <v>0</v>
      </c>
      <c r="GU57" s="18">
        <v>0</v>
      </c>
      <c r="GV57" s="18">
        <v>0</v>
      </c>
      <c r="GW57" s="18">
        <v>0</v>
      </c>
      <c r="GX57" s="18">
        <v>0</v>
      </c>
      <c r="GY57" s="18">
        <v>0</v>
      </c>
      <c r="GZ57" s="19">
        <v>0</v>
      </c>
      <c r="HA57" s="19">
        <v>0</v>
      </c>
      <c r="HB57" s="18">
        <v>0</v>
      </c>
      <c r="HC57" s="18">
        <v>0</v>
      </c>
      <c r="HD57" s="18">
        <v>0</v>
      </c>
      <c r="HE57" s="18">
        <v>0</v>
      </c>
      <c r="HF57" s="19">
        <v>0</v>
      </c>
      <c r="HG57" s="19">
        <v>0</v>
      </c>
      <c r="HH57" s="18">
        <v>0</v>
      </c>
      <c r="HI57" s="18">
        <v>0</v>
      </c>
      <c r="HJ57" s="18">
        <v>0</v>
      </c>
      <c r="HK57" s="18">
        <v>0</v>
      </c>
      <c r="HL57" s="19">
        <v>0</v>
      </c>
      <c r="HM57" s="19">
        <v>0</v>
      </c>
      <c r="HN57" s="18">
        <v>0</v>
      </c>
      <c r="HO57" s="18">
        <v>0</v>
      </c>
      <c r="HP57" s="18">
        <v>0</v>
      </c>
      <c r="HQ57" s="18">
        <v>0</v>
      </c>
      <c r="HR57" s="18">
        <v>0</v>
      </c>
      <c r="HS57" s="18">
        <v>0</v>
      </c>
      <c r="HT57" s="18">
        <v>373805387.97612888</v>
      </c>
      <c r="HU57" s="18">
        <v>0</v>
      </c>
    </row>
    <row r="58" spans="1:229" s="35" customFormat="1" ht="12.75" customHeight="1">
      <c r="A58" s="57" t="s">
        <v>249</v>
      </c>
      <c r="B58" s="17">
        <v>2005</v>
      </c>
      <c r="C58" s="58" t="s">
        <v>247</v>
      </c>
      <c r="D58" s="19">
        <v>0</v>
      </c>
      <c r="E58" s="19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18">
        <v>0</v>
      </c>
      <c r="EH58" s="18">
        <v>0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18">
        <v>0</v>
      </c>
      <c r="EW58" s="18">
        <v>0</v>
      </c>
      <c r="EX58" s="18">
        <v>0</v>
      </c>
      <c r="EY58" s="18">
        <v>0</v>
      </c>
      <c r="EZ58" s="18">
        <v>0</v>
      </c>
      <c r="FA58" s="18">
        <v>0</v>
      </c>
      <c r="FB58" s="18">
        <v>0</v>
      </c>
      <c r="FC58" s="18">
        <v>0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18">
        <v>0</v>
      </c>
      <c r="FL58" s="18">
        <v>0</v>
      </c>
      <c r="FM58" s="18">
        <v>0</v>
      </c>
      <c r="FN58" s="19">
        <v>77842.28</v>
      </c>
      <c r="FO58" s="19">
        <v>0</v>
      </c>
      <c r="FP58" s="18">
        <v>0</v>
      </c>
      <c r="FQ58" s="18">
        <v>0</v>
      </c>
      <c r="FR58" s="18">
        <v>0</v>
      </c>
      <c r="FS58" s="18">
        <v>0</v>
      </c>
      <c r="FT58" s="19">
        <v>77842.28</v>
      </c>
      <c r="FU58" s="19">
        <v>0</v>
      </c>
      <c r="FV58" s="18">
        <v>0</v>
      </c>
      <c r="FW58" s="18">
        <v>0</v>
      </c>
      <c r="FX58" s="18">
        <v>77842.28</v>
      </c>
      <c r="FY58" s="18">
        <v>0</v>
      </c>
      <c r="FZ58" s="19">
        <v>0</v>
      </c>
      <c r="GA58" s="19">
        <v>0</v>
      </c>
      <c r="GB58" s="18">
        <v>0</v>
      </c>
      <c r="GC58" s="18">
        <v>0</v>
      </c>
      <c r="GD58" s="18">
        <v>0</v>
      </c>
      <c r="GE58" s="18">
        <v>0</v>
      </c>
      <c r="GF58" s="18">
        <v>0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0</v>
      </c>
      <c r="GO58" s="18">
        <v>0</v>
      </c>
      <c r="GP58" s="18">
        <v>0</v>
      </c>
      <c r="GQ58" s="18">
        <v>0</v>
      </c>
      <c r="GR58" s="18">
        <v>0</v>
      </c>
      <c r="GS58" s="18">
        <v>0</v>
      </c>
      <c r="GT58" s="18">
        <v>0</v>
      </c>
      <c r="GU58" s="18">
        <v>0</v>
      </c>
      <c r="GV58" s="18">
        <v>0</v>
      </c>
      <c r="GW58" s="18">
        <v>0</v>
      </c>
      <c r="GX58" s="18">
        <v>0</v>
      </c>
      <c r="GY58" s="18">
        <v>0</v>
      </c>
      <c r="GZ58" s="19">
        <v>0</v>
      </c>
      <c r="HA58" s="19">
        <v>0</v>
      </c>
      <c r="HB58" s="18">
        <v>0</v>
      </c>
      <c r="HC58" s="18">
        <v>0</v>
      </c>
      <c r="HD58" s="18">
        <v>0</v>
      </c>
      <c r="HE58" s="18">
        <v>0</v>
      </c>
      <c r="HF58" s="19">
        <v>0</v>
      </c>
      <c r="HG58" s="19">
        <v>0</v>
      </c>
      <c r="HH58" s="18">
        <v>0</v>
      </c>
      <c r="HI58" s="18">
        <v>0</v>
      </c>
      <c r="HJ58" s="18">
        <v>0</v>
      </c>
      <c r="HK58" s="18">
        <v>0</v>
      </c>
      <c r="HL58" s="19">
        <v>0</v>
      </c>
      <c r="HM58" s="19">
        <v>0</v>
      </c>
      <c r="HN58" s="18">
        <v>0</v>
      </c>
      <c r="HO58" s="18">
        <v>0</v>
      </c>
      <c r="HP58" s="18">
        <v>0</v>
      </c>
      <c r="HQ58" s="18">
        <v>0</v>
      </c>
      <c r="HR58" s="18">
        <v>0</v>
      </c>
      <c r="HS58" s="18">
        <v>0</v>
      </c>
      <c r="HT58" s="18">
        <v>77842.28</v>
      </c>
      <c r="HU58" s="18">
        <v>0</v>
      </c>
    </row>
    <row r="59" spans="1:229" s="35" customFormat="1" ht="12.75" customHeight="1">
      <c r="A59" s="57" t="s">
        <v>251</v>
      </c>
      <c r="B59" s="17">
        <v>2006</v>
      </c>
      <c r="C59" s="58" t="s">
        <v>252</v>
      </c>
      <c r="D59" s="19">
        <v>0</v>
      </c>
      <c r="E59" s="19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v>0</v>
      </c>
      <c r="FC59" s="18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9">
        <v>0</v>
      </c>
      <c r="FO59" s="19">
        <v>0</v>
      </c>
      <c r="FP59" s="18">
        <v>0</v>
      </c>
      <c r="FQ59" s="18">
        <v>0</v>
      </c>
      <c r="FR59" s="18">
        <v>0</v>
      </c>
      <c r="FS59" s="18">
        <v>0</v>
      </c>
      <c r="FT59" s="19">
        <v>0</v>
      </c>
      <c r="FU59" s="19">
        <v>0</v>
      </c>
      <c r="FV59" s="18">
        <v>0</v>
      </c>
      <c r="FW59" s="18">
        <v>0</v>
      </c>
      <c r="FX59" s="18">
        <v>0</v>
      </c>
      <c r="FY59" s="18">
        <v>0</v>
      </c>
      <c r="FZ59" s="19">
        <v>0</v>
      </c>
      <c r="GA59" s="19">
        <v>0</v>
      </c>
      <c r="GB59" s="18">
        <v>0</v>
      </c>
      <c r="GC59" s="18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0</v>
      </c>
      <c r="GO59" s="18">
        <v>0</v>
      </c>
      <c r="GP59" s="18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9">
        <v>0</v>
      </c>
      <c r="HA59" s="19">
        <v>0</v>
      </c>
      <c r="HB59" s="18">
        <v>0</v>
      </c>
      <c r="HC59" s="18">
        <v>0</v>
      </c>
      <c r="HD59" s="18">
        <v>0</v>
      </c>
      <c r="HE59" s="18">
        <v>0</v>
      </c>
      <c r="HF59" s="19">
        <v>0</v>
      </c>
      <c r="HG59" s="19">
        <v>0</v>
      </c>
      <c r="HH59" s="18">
        <v>0</v>
      </c>
      <c r="HI59" s="18">
        <v>0</v>
      </c>
      <c r="HJ59" s="18">
        <v>0</v>
      </c>
      <c r="HK59" s="18">
        <v>0</v>
      </c>
      <c r="HL59" s="19">
        <v>0</v>
      </c>
      <c r="HM59" s="19">
        <v>0</v>
      </c>
      <c r="HN59" s="18">
        <v>0</v>
      </c>
      <c r="HO59" s="18">
        <v>0</v>
      </c>
      <c r="HP59" s="18">
        <v>0</v>
      </c>
      <c r="HQ59" s="18">
        <v>0</v>
      </c>
      <c r="HR59" s="18">
        <v>0</v>
      </c>
      <c r="HS59" s="18">
        <v>0</v>
      </c>
      <c r="HT59" s="18">
        <v>0</v>
      </c>
      <c r="HU59" s="18">
        <v>0</v>
      </c>
    </row>
    <row r="60" spans="1:229" s="35" customFormat="1" ht="12.75" customHeight="1">
      <c r="A60" s="57" t="s">
        <v>254</v>
      </c>
      <c r="B60" s="17">
        <v>2007</v>
      </c>
      <c r="C60" s="58" t="s">
        <v>247</v>
      </c>
      <c r="D60" s="19">
        <v>0</v>
      </c>
      <c r="E60" s="19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18">
        <v>0</v>
      </c>
      <c r="EH60" s="18">
        <v>0</v>
      </c>
      <c r="EI60" s="18">
        <v>0</v>
      </c>
      <c r="EJ60" s="18">
        <v>0</v>
      </c>
      <c r="EK60" s="18">
        <v>0</v>
      </c>
      <c r="EL60" s="18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18">
        <v>0</v>
      </c>
      <c r="EW60" s="18">
        <v>0</v>
      </c>
      <c r="EX60" s="18">
        <v>0</v>
      </c>
      <c r="EY60" s="18">
        <v>0</v>
      </c>
      <c r="EZ60" s="18">
        <v>0</v>
      </c>
      <c r="FA60" s="18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18">
        <v>0</v>
      </c>
      <c r="FL60" s="18">
        <v>0</v>
      </c>
      <c r="FM60" s="18">
        <v>0</v>
      </c>
      <c r="FN60" s="19">
        <v>0</v>
      </c>
      <c r="FO60" s="19">
        <v>0</v>
      </c>
      <c r="FP60" s="18">
        <v>0</v>
      </c>
      <c r="FQ60" s="18">
        <v>0</v>
      </c>
      <c r="FR60" s="18">
        <v>0</v>
      </c>
      <c r="FS60" s="18">
        <v>0</v>
      </c>
      <c r="FT60" s="19">
        <v>0</v>
      </c>
      <c r="FU60" s="19">
        <v>0</v>
      </c>
      <c r="FV60" s="18">
        <v>0</v>
      </c>
      <c r="FW60" s="18">
        <v>0</v>
      </c>
      <c r="FX60" s="18">
        <v>0</v>
      </c>
      <c r="FY60" s="18">
        <v>0</v>
      </c>
      <c r="FZ60" s="19">
        <v>0</v>
      </c>
      <c r="GA60" s="19">
        <v>0</v>
      </c>
      <c r="GB60" s="18">
        <v>0</v>
      </c>
      <c r="GC60" s="18">
        <v>0</v>
      </c>
      <c r="GD60" s="18">
        <v>0</v>
      </c>
      <c r="GE60" s="18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0</v>
      </c>
      <c r="GO60" s="18">
        <v>0</v>
      </c>
      <c r="GP60" s="18">
        <v>0</v>
      </c>
      <c r="GQ60" s="18">
        <v>0</v>
      </c>
      <c r="GR60" s="18">
        <v>0</v>
      </c>
      <c r="GS60" s="18">
        <v>0</v>
      </c>
      <c r="GT60" s="18">
        <v>0</v>
      </c>
      <c r="GU60" s="18">
        <v>0</v>
      </c>
      <c r="GV60" s="18">
        <v>0</v>
      </c>
      <c r="GW60" s="18">
        <v>0</v>
      </c>
      <c r="GX60" s="18">
        <v>0</v>
      </c>
      <c r="GY60" s="18">
        <v>0</v>
      </c>
      <c r="GZ60" s="19">
        <v>0</v>
      </c>
      <c r="HA60" s="19">
        <v>0</v>
      </c>
      <c r="HB60" s="18">
        <v>0</v>
      </c>
      <c r="HC60" s="18">
        <v>0</v>
      </c>
      <c r="HD60" s="18">
        <v>0</v>
      </c>
      <c r="HE60" s="18">
        <v>0</v>
      </c>
      <c r="HF60" s="19">
        <v>0</v>
      </c>
      <c r="HG60" s="19">
        <v>0</v>
      </c>
      <c r="HH60" s="18">
        <v>0</v>
      </c>
      <c r="HI60" s="18">
        <v>0</v>
      </c>
      <c r="HJ60" s="18">
        <v>0</v>
      </c>
      <c r="HK60" s="18">
        <v>0</v>
      </c>
      <c r="HL60" s="19">
        <v>0</v>
      </c>
      <c r="HM60" s="19">
        <v>0</v>
      </c>
      <c r="HN60" s="18">
        <v>0</v>
      </c>
      <c r="HO60" s="18">
        <v>0</v>
      </c>
      <c r="HP60" s="18">
        <v>0</v>
      </c>
      <c r="HQ60" s="18">
        <v>0</v>
      </c>
      <c r="HR60" s="18">
        <v>0</v>
      </c>
      <c r="HS60" s="18">
        <v>0</v>
      </c>
      <c r="HT60" s="18">
        <v>0</v>
      </c>
      <c r="HU60" s="18">
        <v>0</v>
      </c>
    </row>
    <row r="61" spans="1:229" s="35" customFormat="1" ht="12.75" customHeight="1">
      <c r="A61" s="57" t="s">
        <v>256</v>
      </c>
      <c r="B61" s="17">
        <v>2008</v>
      </c>
      <c r="C61" s="58" t="s">
        <v>247</v>
      </c>
      <c r="D61" s="19">
        <v>0</v>
      </c>
      <c r="E61" s="19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18">
        <v>0</v>
      </c>
      <c r="EH61" s="18">
        <v>0</v>
      </c>
      <c r="EI61" s="18">
        <v>0</v>
      </c>
      <c r="EJ61" s="18">
        <v>0</v>
      </c>
      <c r="EK61" s="18">
        <v>0</v>
      </c>
      <c r="EL61" s="18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18">
        <v>0</v>
      </c>
      <c r="EW61" s="18">
        <v>0</v>
      </c>
      <c r="EX61" s="18">
        <v>0</v>
      </c>
      <c r="EY61" s="18">
        <v>0</v>
      </c>
      <c r="EZ61" s="18">
        <v>0</v>
      </c>
      <c r="FA61" s="18">
        <v>0</v>
      </c>
      <c r="FB61" s="18">
        <v>0</v>
      </c>
      <c r="FC61" s="18">
        <v>0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18">
        <v>0</v>
      </c>
      <c r="FL61" s="18">
        <v>0</v>
      </c>
      <c r="FM61" s="18">
        <v>0</v>
      </c>
      <c r="FN61" s="19">
        <v>0</v>
      </c>
      <c r="FO61" s="19">
        <v>0</v>
      </c>
      <c r="FP61" s="18">
        <v>0</v>
      </c>
      <c r="FQ61" s="18">
        <v>0</v>
      </c>
      <c r="FR61" s="18">
        <v>0</v>
      </c>
      <c r="FS61" s="18">
        <v>0</v>
      </c>
      <c r="FT61" s="19">
        <v>0</v>
      </c>
      <c r="FU61" s="19">
        <v>0</v>
      </c>
      <c r="FV61" s="18">
        <v>0</v>
      </c>
      <c r="FW61" s="18">
        <v>0</v>
      </c>
      <c r="FX61" s="18">
        <v>0</v>
      </c>
      <c r="FY61" s="18">
        <v>0</v>
      </c>
      <c r="FZ61" s="19">
        <v>0</v>
      </c>
      <c r="GA61" s="19">
        <v>0</v>
      </c>
      <c r="GB61" s="18">
        <v>0</v>
      </c>
      <c r="GC61" s="18">
        <v>0</v>
      </c>
      <c r="GD61" s="18">
        <v>0</v>
      </c>
      <c r="GE61" s="18">
        <v>0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0</v>
      </c>
      <c r="GO61" s="18">
        <v>0</v>
      </c>
      <c r="GP61" s="18">
        <v>0</v>
      </c>
      <c r="GQ61" s="18">
        <v>0</v>
      </c>
      <c r="GR61" s="18">
        <v>0</v>
      </c>
      <c r="GS61" s="18">
        <v>0</v>
      </c>
      <c r="GT61" s="18">
        <v>0</v>
      </c>
      <c r="GU61" s="18">
        <v>0</v>
      </c>
      <c r="GV61" s="18">
        <v>0</v>
      </c>
      <c r="GW61" s="18">
        <v>0</v>
      </c>
      <c r="GX61" s="18">
        <v>0</v>
      </c>
      <c r="GY61" s="18">
        <v>0</v>
      </c>
      <c r="GZ61" s="19">
        <v>0</v>
      </c>
      <c r="HA61" s="19">
        <v>0</v>
      </c>
      <c r="HB61" s="18">
        <v>0</v>
      </c>
      <c r="HC61" s="18">
        <v>0</v>
      </c>
      <c r="HD61" s="18">
        <v>0</v>
      </c>
      <c r="HE61" s="18">
        <v>0</v>
      </c>
      <c r="HF61" s="19">
        <v>0</v>
      </c>
      <c r="HG61" s="19">
        <v>0</v>
      </c>
      <c r="HH61" s="18">
        <v>0</v>
      </c>
      <c r="HI61" s="18">
        <v>0</v>
      </c>
      <c r="HJ61" s="18">
        <v>0</v>
      </c>
      <c r="HK61" s="18">
        <v>0</v>
      </c>
      <c r="HL61" s="19">
        <v>0</v>
      </c>
      <c r="HM61" s="19">
        <v>0</v>
      </c>
      <c r="HN61" s="18">
        <v>0</v>
      </c>
      <c r="HO61" s="18">
        <v>0</v>
      </c>
      <c r="HP61" s="18">
        <v>0</v>
      </c>
      <c r="HQ61" s="18">
        <v>0</v>
      </c>
      <c r="HR61" s="18">
        <v>0</v>
      </c>
      <c r="HS61" s="18">
        <v>0</v>
      </c>
      <c r="HT61" s="18">
        <v>0</v>
      </c>
      <c r="HU61" s="18">
        <v>0</v>
      </c>
    </row>
    <row r="62" spans="1:229" s="35" customFormat="1" ht="12.75" customHeight="1">
      <c r="A62" s="57" t="s">
        <v>258</v>
      </c>
      <c r="B62" s="17">
        <v>3001</v>
      </c>
      <c r="C62" s="58" t="s">
        <v>252</v>
      </c>
      <c r="D62" s="19"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18">
        <v>0</v>
      </c>
      <c r="EH62" s="18">
        <v>0</v>
      </c>
      <c r="EI62" s="18">
        <v>0</v>
      </c>
      <c r="EJ62" s="18">
        <v>0</v>
      </c>
      <c r="EK62" s="18">
        <v>0</v>
      </c>
      <c r="EL62" s="18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18">
        <v>0</v>
      </c>
      <c r="EW62" s="18">
        <v>0</v>
      </c>
      <c r="EX62" s="18">
        <v>0</v>
      </c>
      <c r="EY62" s="18">
        <v>0</v>
      </c>
      <c r="EZ62" s="18">
        <v>0</v>
      </c>
      <c r="FA62" s="18">
        <v>0</v>
      </c>
      <c r="FB62" s="18">
        <v>0</v>
      </c>
      <c r="FC62" s="18">
        <v>0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18">
        <v>0</v>
      </c>
      <c r="FL62" s="18">
        <v>0</v>
      </c>
      <c r="FM62" s="18">
        <v>0</v>
      </c>
      <c r="FN62" s="19">
        <v>0</v>
      </c>
      <c r="FO62" s="19">
        <v>0</v>
      </c>
      <c r="FP62" s="18">
        <v>0</v>
      </c>
      <c r="FQ62" s="18">
        <v>0</v>
      </c>
      <c r="FR62" s="18">
        <v>0</v>
      </c>
      <c r="FS62" s="18">
        <v>0</v>
      </c>
      <c r="FT62" s="19">
        <v>0</v>
      </c>
      <c r="FU62" s="19">
        <v>0</v>
      </c>
      <c r="FV62" s="18">
        <v>0</v>
      </c>
      <c r="FW62" s="18">
        <v>0</v>
      </c>
      <c r="FX62" s="18">
        <v>0</v>
      </c>
      <c r="FY62" s="18">
        <v>0</v>
      </c>
      <c r="FZ62" s="19">
        <v>0</v>
      </c>
      <c r="GA62" s="19">
        <v>0</v>
      </c>
      <c r="GB62" s="18">
        <v>0</v>
      </c>
      <c r="GC62" s="18">
        <v>0</v>
      </c>
      <c r="GD62" s="18">
        <v>0</v>
      </c>
      <c r="GE62" s="18">
        <v>0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</v>
      </c>
      <c r="GM62" s="18">
        <v>0</v>
      </c>
      <c r="GN62" s="18">
        <v>0</v>
      </c>
      <c r="GO62" s="18">
        <v>0</v>
      </c>
      <c r="GP62" s="18">
        <v>0</v>
      </c>
      <c r="GQ62" s="18">
        <v>0</v>
      </c>
      <c r="GR62" s="18">
        <v>0</v>
      </c>
      <c r="GS62" s="18">
        <v>0</v>
      </c>
      <c r="GT62" s="18">
        <v>0</v>
      </c>
      <c r="GU62" s="18">
        <v>0</v>
      </c>
      <c r="GV62" s="18">
        <v>0</v>
      </c>
      <c r="GW62" s="18">
        <v>0</v>
      </c>
      <c r="GX62" s="18">
        <v>0</v>
      </c>
      <c r="GY62" s="18">
        <v>0</v>
      </c>
      <c r="GZ62" s="19">
        <v>0</v>
      </c>
      <c r="HA62" s="19">
        <v>0</v>
      </c>
      <c r="HB62" s="18">
        <v>0</v>
      </c>
      <c r="HC62" s="18">
        <v>0</v>
      </c>
      <c r="HD62" s="18">
        <v>0</v>
      </c>
      <c r="HE62" s="18">
        <v>0</v>
      </c>
      <c r="HF62" s="19">
        <v>0</v>
      </c>
      <c r="HG62" s="19">
        <v>0</v>
      </c>
      <c r="HH62" s="18">
        <v>0</v>
      </c>
      <c r="HI62" s="18">
        <v>0</v>
      </c>
      <c r="HJ62" s="18">
        <v>0</v>
      </c>
      <c r="HK62" s="18">
        <v>0</v>
      </c>
      <c r="HL62" s="19">
        <v>0</v>
      </c>
      <c r="HM62" s="19">
        <v>0</v>
      </c>
      <c r="HN62" s="18">
        <v>0</v>
      </c>
      <c r="HO62" s="18">
        <v>0</v>
      </c>
      <c r="HP62" s="18">
        <v>0</v>
      </c>
      <c r="HQ62" s="18">
        <v>0</v>
      </c>
      <c r="HR62" s="18">
        <v>0</v>
      </c>
      <c r="HS62" s="18">
        <v>0</v>
      </c>
      <c r="HT62" s="18">
        <v>0</v>
      </c>
      <c r="HU62" s="18">
        <v>0</v>
      </c>
    </row>
    <row r="63" spans="1:229" s="35" customFormat="1" ht="12.75" customHeight="1">
      <c r="A63" s="57" t="s">
        <v>260</v>
      </c>
      <c r="B63" s="17">
        <v>3002</v>
      </c>
      <c r="C63" s="58" t="s">
        <v>252</v>
      </c>
      <c r="D63" s="19"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0</v>
      </c>
      <c r="EZ63" s="18">
        <v>0</v>
      </c>
      <c r="FA63" s="18">
        <v>0</v>
      </c>
      <c r="FB63" s="18">
        <v>0</v>
      </c>
      <c r="FC63" s="18">
        <v>0</v>
      </c>
      <c r="FD63" s="18">
        <v>0</v>
      </c>
      <c r="FE63" s="18">
        <v>0</v>
      </c>
      <c r="FF63" s="18">
        <v>0</v>
      </c>
      <c r="FG63" s="18">
        <v>0</v>
      </c>
      <c r="FH63" s="18">
        <v>0</v>
      </c>
      <c r="FI63" s="18">
        <v>0</v>
      </c>
      <c r="FJ63" s="18">
        <v>0</v>
      </c>
      <c r="FK63" s="18">
        <v>0</v>
      </c>
      <c r="FL63" s="18">
        <v>0</v>
      </c>
      <c r="FM63" s="18">
        <v>0</v>
      </c>
      <c r="FN63" s="19">
        <v>0</v>
      </c>
      <c r="FO63" s="19">
        <v>0</v>
      </c>
      <c r="FP63" s="18">
        <v>0</v>
      </c>
      <c r="FQ63" s="18">
        <v>0</v>
      </c>
      <c r="FR63" s="18">
        <v>0</v>
      </c>
      <c r="FS63" s="18">
        <v>0</v>
      </c>
      <c r="FT63" s="19">
        <v>0</v>
      </c>
      <c r="FU63" s="19">
        <v>0</v>
      </c>
      <c r="FV63" s="18">
        <v>0</v>
      </c>
      <c r="FW63" s="18">
        <v>0</v>
      </c>
      <c r="FX63" s="18">
        <v>0</v>
      </c>
      <c r="FY63" s="18">
        <v>0</v>
      </c>
      <c r="FZ63" s="19">
        <v>0</v>
      </c>
      <c r="GA63" s="19">
        <v>0</v>
      </c>
      <c r="GB63" s="18">
        <v>0</v>
      </c>
      <c r="GC63" s="18">
        <v>0</v>
      </c>
      <c r="GD63" s="18">
        <v>0</v>
      </c>
      <c r="GE63" s="18">
        <v>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0</v>
      </c>
      <c r="GO63" s="18">
        <v>0</v>
      </c>
      <c r="GP63" s="18">
        <v>0</v>
      </c>
      <c r="GQ63" s="18">
        <v>0</v>
      </c>
      <c r="GR63" s="18">
        <v>0</v>
      </c>
      <c r="GS63" s="18">
        <v>0</v>
      </c>
      <c r="GT63" s="18">
        <v>0</v>
      </c>
      <c r="GU63" s="18">
        <v>0</v>
      </c>
      <c r="GV63" s="18">
        <v>0</v>
      </c>
      <c r="GW63" s="18">
        <v>0</v>
      </c>
      <c r="GX63" s="18">
        <v>0</v>
      </c>
      <c r="GY63" s="18">
        <v>0</v>
      </c>
      <c r="GZ63" s="19">
        <v>0</v>
      </c>
      <c r="HA63" s="19">
        <v>0</v>
      </c>
      <c r="HB63" s="18">
        <v>0</v>
      </c>
      <c r="HC63" s="18">
        <v>0</v>
      </c>
      <c r="HD63" s="18">
        <v>0</v>
      </c>
      <c r="HE63" s="18">
        <v>0</v>
      </c>
      <c r="HF63" s="19">
        <v>0</v>
      </c>
      <c r="HG63" s="19">
        <v>0</v>
      </c>
      <c r="HH63" s="18">
        <v>0</v>
      </c>
      <c r="HI63" s="18">
        <v>0</v>
      </c>
      <c r="HJ63" s="18">
        <v>0</v>
      </c>
      <c r="HK63" s="18">
        <v>0</v>
      </c>
      <c r="HL63" s="19">
        <v>0</v>
      </c>
      <c r="HM63" s="19">
        <v>0</v>
      </c>
      <c r="HN63" s="18">
        <v>0</v>
      </c>
      <c r="HO63" s="18">
        <v>0</v>
      </c>
      <c r="HP63" s="18">
        <v>0</v>
      </c>
      <c r="HQ63" s="18">
        <v>0</v>
      </c>
      <c r="HR63" s="18">
        <v>0</v>
      </c>
      <c r="HS63" s="18">
        <v>0</v>
      </c>
      <c r="HT63" s="18">
        <v>0</v>
      </c>
      <c r="HU63" s="18">
        <v>0</v>
      </c>
    </row>
    <row r="64" spans="1:229" s="35" customFormat="1" ht="12.75" customHeight="1">
      <c r="A64" s="57" t="s">
        <v>262</v>
      </c>
      <c r="B64" s="17">
        <v>3003</v>
      </c>
      <c r="C64" s="58" t="s">
        <v>252</v>
      </c>
      <c r="D64" s="19"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18">
        <v>0</v>
      </c>
      <c r="EH64" s="18">
        <v>0</v>
      </c>
      <c r="EI64" s="18">
        <v>0</v>
      </c>
      <c r="EJ64" s="18">
        <v>0</v>
      </c>
      <c r="EK64" s="18">
        <v>0</v>
      </c>
      <c r="EL64" s="18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18">
        <v>0</v>
      </c>
      <c r="EW64" s="18">
        <v>0</v>
      </c>
      <c r="EX64" s="18">
        <v>0</v>
      </c>
      <c r="EY64" s="18">
        <v>0</v>
      </c>
      <c r="EZ64" s="18">
        <v>0</v>
      </c>
      <c r="FA64" s="18">
        <v>0</v>
      </c>
      <c r="FB64" s="18">
        <v>0</v>
      </c>
      <c r="FC64" s="18">
        <v>0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18">
        <v>0</v>
      </c>
      <c r="FL64" s="18">
        <v>0</v>
      </c>
      <c r="FM64" s="18">
        <v>0</v>
      </c>
      <c r="FN64" s="19">
        <v>0</v>
      </c>
      <c r="FO64" s="19">
        <v>0</v>
      </c>
      <c r="FP64" s="18">
        <v>0</v>
      </c>
      <c r="FQ64" s="18">
        <v>0</v>
      </c>
      <c r="FR64" s="18">
        <v>0</v>
      </c>
      <c r="FS64" s="18">
        <v>0</v>
      </c>
      <c r="FT64" s="19">
        <v>0</v>
      </c>
      <c r="FU64" s="19">
        <v>0</v>
      </c>
      <c r="FV64" s="18">
        <v>0</v>
      </c>
      <c r="FW64" s="18">
        <v>0</v>
      </c>
      <c r="FX64" s="18">
        <v>0</v>
      </c>
      <c r="FY64" s="18">
        <v>0</v>
      </c>
      <c r="FZ64" s="19">
        <v>0</v>
      </c>
      <c r="GA64" s="19">
        <v>0</v>
      </c>
      <c r="GB64" s="18">
        <v>0</v>
      </c>
      <c r="GC64" s="18">
        <v>0</v>
      </c>
      <c r="GD64" s="18">
        <v>0</v>
      </c>
      <c r="GE64" s="18">
        <v>0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0</v>
      </c>
      <c r="GO64" s="18">
        <v>0</v>
      </c>
      <c r="GP64" s="18">
        <v>0</v>
      </c>
      <c r="GQ64" s="18">
        <v>0</v>
      </c>
      <c r="GR64" s="18">
        <v>0</v>
      </c>
      <c r="GS64" s="18">
        <v>0</v>
      </c>
      <c r="GT64" s="18">
        <v>0</v>
      </c>
      <c r="GU64" s="18">
        <v>0</v>
      </c>
      <c r="GV64" s="18">
        <v>0</v>
      </c>
      <c r="GW64" s="18">
        <v>0</v>
      </c>
      <c r="GX64" s="18">
        <v>0</v>
      </c>
      <c r="GY64" s="18">
        <v>0</v>
      </c>
      <c r="GZ64" s="19">
        <v>0</v>
      </c>
      <c r="HA64" s="19">
        <v>0</v>
      </c>
      <c r="HB64" s="18">
        <v>0</v>
      </c>
      <c r="HC64" s="18">
        <v>0</v>
      </c>
      <c r="HD64" s="18">
        <v>0</v>
      </c>
      <c r="HE64" s="18">
        <v>0</v>
      </c>
      <c r="HF64" s="19">
        <v>0</v>
      </c>
      <c r="HG64" s="19">
        <v>0</v>
      </c>
      <c r="HH64" s="18">
        <v>0</v>
      </c>
      <c r="HI64" s="18">
        <v>0</v>
      </c>
      <c r="HJ64" s="18">
        <v>0</v>
      </c>
      <c r="HK64" s="18">
        <v>0</v>
      </c>
      <c r="HL64" s="19">
        <v>0</v>
      </c>
      <c r="HM64" s="19">
        <v>0</v>
      </c>
      <c r="HN64" s="18">
        <v>0</v>
      </c>
      <c r="HO64" s="18">
        <v>0</v>
      </c>
      <c r="HP64" s="18">
        <v>0</v>
      </c>
      <c r="HQ64" s="18">
        <v>0</v>
      </c>
      <c r="HR64" s="18">
        <v>0</v>
      </c>
      <c r="HS64" s="18">
        <v>0</v>
      </c>
      <c r="HT64" s="18">
        <v>0</v>
      </c>
      <c r="HU64" s="18">
        <v>0</v>
      </c>
    </row>
    <row r="65" spans="1:229" s="35" customFormat="1" ht="12.75" customHeight="1">
      <c r="A65" s="57" t="s">
        <v>264</v>
      </c>
      <c r="B65" s="17">
        <v>3004</v>
      </c>
      <c r="C65" s="58" t="s">
        <v>252</v>
      </c>
      <c r="D65" s="19"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18">
        <v>0</v>
      </c>
      <c r="EH65" s="18">
        <v>0</v>
      </c>
      <c r="EI65" s="18">
        <v>0</v>
      </c>
      <c r="EJ65" s="18">
        <v>0</v>
      </c>
      <c r="EK65" s="18">
        <v>0</v>
      </c>
      <c r="EL65" s="18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18">
        <v>0</v>
      </c>
      <c r="EW65" s="18">
        <v>0</v>
      </c>
      <c r="EX65" s="18">
        <v>0</v>
      </c>
      <c r="EY65" s="18">
        <v>0</v>
      </c>
      <c r="EZ65" s="18">
        <v>0</v>
      </c>
      <c r="FA65" s="18">
        <v>0</v>
      </c>
      <c r="FB65" s="18">
        <v>0</v>
      </c>
      <c r="FC65" s="18">
        <v>0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18">
        <v>0</v>
      </c>
      <c r="FL65" s="18">
        <v>0</v>
      </c>
      <c r="FM65" s="18">
        <v>0</v>
      </c>
      <c r="FN65" s="19">
        <v>0</v>
      </c>
      <c r="FO65" s="19">
        <v>0</v>
      </c>
      <c r="FP65" s="18">
        <v>0</v>
      </c>
      <c r="FQ65" s="18">
        <v>0</v>
      </c>
      <c r="FR65" s="18">
        <v>0</v>
      </c>
      <c r="FS65" s="18">
        <v>0</v>
      </c>
      <c r="FT65" s="19">
        <v>0</v>
      </c>
      <c r="FU65" s="19">
        <v>0</v>
      </c>
      <c r="FV65" s="18">
        <v>0</v>
      </c>
      <c r="FW65" s="18">
        <v>0</v>
      </c>
      <c r="FX65" s="18">
        <v>0</v>
      </c>
      <c r="FY65" s="18">
        <v>0</v>
      </c>
      <c r="FZ65" s="19">
        <v>0</v>
      </c>
      <c r="GA65" s="19">
        <v>0</v>
      </c>
      <c r="GB65" s="18">
        <v>0</v>
      </c>
      <c r="GC65" s="18">
        <v>0</v>
      </c>
      <c r="GD65" s="18">
        <v>0</v>
      </c>
      <c r="GE65" s="18">
        <v>0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0</v>
      </c>
      <c r="GM65" s="18">
        <v>0</v>
      </c>
      <c r="GN65" s="18">
        <v>0</v>
      </c>
      <c r="GO65" s="18">
        <v>0</v>
      </c>
      <c r="GP65" s="18">
        <v>0</v>
      </c>
      <c r="GQ65" s="18">
        <v>0</v>
      </c>
      <c r="GR65" s="18">
        <v>0</v>
      </c>
      <c r="GS65" s="18">
        <v>0</v>
      </c>
      <c r="GT65" s="18">
        <v>0</v>
      </c>
      <c r="GU65" s="18">
        <v>0</v>
      </c>
      <c r="GV65" s="18">
        <v>0</v>
      </c>
      <c r="GW65" s="18">
        <v>0</v>
      </c>
      <c r="GX65" s="18">
        <v>0</v>
      </c>
      <c r="GY65" s="18">
        <v>0</v>
      </c>
      <c r="GZ65" s="19">
        <v>0</v>
      </c>
      <c r="HA65" s="19">
        <v>0</v>
      </c>
      <c r="HB65" s="18">
        <v>0</v>
      </c>
      <c r="HC65" s="18">
        <v>0</v>
      </c>
      <c r="HD65" s="18">
        <v>0</v>
      </c>
      <c r="HE65" s="18">
        <v>0</v>
      </c>
      <c r="HF65" s="19">
        <v>0</v>
      </c>
      <c r="HG65" s="19">
        <v>0</v>
      </c>
      <c r="HH65" s="18">
        <v>0</v>
      </c>
      <c r="HI65" s="18">
        <v>0</v>
      </c>
      <c r="HJ65" s="18">
        <v>0</v>
      </c>
      <c r="HK65" s="18">
        <v>0</v>
      </c>
      <c r="HL65" s="19">
        <v>0</v>
      </c>
      <c r="HM65" s="19">
        <v>0</v>
      </c>
      <c r="HN65" s="18">
        <v>0</v>
      </c>
      <c r="HO65" s="18">
        <v>0</v>
      </c>
      <c r="HP65" s="18">
        <v>0</v>
      </c>
      <c r="HQ65" s="18">
        <v>0</v>
      </c>
      <c r="HR65" s="18">
        <v>0</v>
      </c>
      <c r="HS65" s="18">
        <v>0</v>
      </c>
      <c r="HT65" s="18">
        <v>0</v>
      </c>
      <c r="HU65" s="18">
        <v>0</v>
      </c>
    </row>
    <row r="66" spans="1:229" s="35" customFormat="1" ht="12.75" customHeight="1">
      <c r="A66" s="57" t="s">
        <v>266</v>
      </c>
      <c r="B66" s="17">
        <v>3005</v>
      </c>
      <c r="C66" s="58" t="s">
        <v>252</v>
      </c>
      <c r="D66" s="19">
        <v>0</v>
      </c>
      <c r="E66" s="19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18">
        <v>0</v>
      </c>
      <c r="EH66" s="18">
        <v>0</v>
      </c>
      <c r="EI66" s="18">
        <v>0</v>
      </c>
      <c r="EJ66" s="18">
        <v>0</v>
      </c>
      <c r="EK66" s="18">
        <v>0</v>
      </c>
      <c r="EL66" s="18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18">
        <v>0</v>
      </c>
      <c r="EW66" s="18">
        <v>0</v>
      </c>
      <c r="EX66" s="18">
        <v>0</v>
      </c>
      <c r="EY66" s="18">
        <v>0</v>
      </c>
      <c r="EZ66" s="18">
        <v>0</v>
      </c>
      <c r="FA66" s="18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18">
        <v>0</v>
      </c>
      <c r="FL66" s="18">
        <v>0</v>
      </c>
      <c r="FM66" s="18">
        <v>0</v>
      </c>
      <c r="FN66" s="19">
        <v>0</v>
      </c>
      <c r="FO66" s="19">
        <v>0</v>
      </c>
      <c r="FP66" s="18">
        <v>0</v>
      </c>
      <c r="FQ66" s="18">
        <v>0</v>
      </c>
      <c r="FR66" s="18">
        <v>0</v>
      </c>
      <c r="FS66" s="18">
        <v>0</v>
      </c>
      <c r="FT66" s="19">
        <v>0</v>
      </c>
      <c r="FU66" s="19">
        <v>0</v>
      </c>
      <c r="FV66" s="18">
        <v>0</v>
      </c>
      <c r="FW66" s="18">
        <v>0</v>
      </c>
      <c r="FX66" s="18">
        <v>0</v>
      </c>
      <c r="FY66" s="18">
        <v>0</v>
      </c>
      <c r="FZ66" s="19">
        <v>0</v>
      </c>
      <c r="GA66" s="19">
        <v>0</v>
      </c>
      <c r="GB66" s="18">
        <v>0</v>
      </c>
      <c r="GC66" s="18">
        <v>0</v>
      </c>
      <c r="GD66" s="18">
        <v>0</v>
      </c>
      <c r="GE66" s="18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0</v>
      </c>
      <c r="GO66" s="18">
        <v>0</v>
      </c>
      <c r="GP66" s="18">
        <v>0</v>
      </c>
      <c r="GQ66" s="18">
        <v>0</v>
      </c>
      <c r="GR66" s="18">
        <v>0</v>
      </c>
      <c r="GS66" s="18">
        <v>0</v>
      </c>
      <c r="GT66" s="18">
        <v>0</v>
      </c>
      <c r="GU66" s="18">
        <v>0</v>
      </c>
      <c r="GV66" s="18">
        <v>0</v>
      </c>
      <c r="GW66" s="18">
        <v>0</v>
      </c>
      <c r="GX66" s="18">
        <v>0</v>
      </c>
      <c r="GY66" s="18">
        <v>0</v>
      </c>
      <c r="GZ66" s="19">
        <v>0</v>
      </c>
      <c r="HA66" s="19">
        <v>0</v>
      </c>
      <c r="HB66" s="18">
        <v>0</v>
      </c>
      <c r="HC66" s="18">
        <v>0</v>
      </c>
      <c r="HD66" s="18">
        <v>0</v>
      </c>
      <c r="HE66" s="18">
        <v>0</v>
      </c>
      <c r="HF66" s="19">
        <v>0</v>
      </c>
      <c r="HG66" s="19">
        <v>0</v>
      </c>
      <c r="HH66" s="18">
        <v>0</v>
      </c>
      <c r="HI66" s="18">
        <v>0</v>
      </c>
      <c r="HJ66" s="18">
        <v>0</v>
      </c>
      <c r="HK66" s="18">
        <v>0</v>
      </c>
      <c r="HL66" s="19">
        <v>0</v>
      </c>
      <c r="HM66" s="19">
        <v>0</v>
      </c>
      <c r="HN66" s="18">
        <v>0</v>
      </c>
      <c r="HO66" s="18">
        <v>0</v>
      </c>
      <c r="HP66" s="18">
        <v>0</v>
      </c>
      <c r="HQ66" s="18">
        <v>0</v>
      </c>
      <c r="HR66" s="18">
        <v>0</v>
      </c>
      <c r="HS66" s="18">
        <v>0</v>
      </c>
      <c r="HT66" s="18">
        <v>0</v>
      </c>
      <c r="HU66" s="18">
        <v>0</v>
      </c>
    </row>
    <row r="67" spans="1:229" s="35" customFormat="1" ht="12.75" customHeight="1">
      <c r="A67" s="57" t="s">
        <v>268</v>
      </c>
      <c r="B67" s="17">
        <v>3006</v>
      </c>
      <c r="C67" s="58" t="s">
        <v>252</v>
      </c>
      <c r="D67" s="19"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18">
        <v>0</v>
      </c>
      <c r="EH67" s="18">
        <v>0</v>
      </c>
      <c r="EI67" s="18">
        <v>0</v>
      </c>
      <c r="EJ67" s="18">
        <v>0</v>
      </c>
      <c r="EK67" s="18">
        <v>0</v>
      </c>
      <c r="EL67" s="18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18">
        <v>0</v>
      </c>
      <c r="EW67" s="18">
        <v>0</v>
      </c>
      <c r="EX67" s="18">
        <v>0</v>
      </c>
      <c r="EY67" s="18">
        <v>0</v>
      </c>
      <c r="EZ67" s="18">
        <v>0</v>
      </c>
      <c r="FA67" s="18">
        <v>0</v>
      </c>
      <c r="FB67" s="18">
        <v>0</v>
      </c>
      <c r="FC67" s="18">
        <v>0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18">
        <v>0</v>
      </c>
      <c r="FL67" s="18">
        <v>0</v>
      </c>
      <c r="FM67" s="18">
        <v>0</v>
      </c>
      <c r="FN67" s="19">
        <v>0</v>
      </c>
      <c r="FO67" s="19">
        <v>0</v>
      </c>
      <c r="FP67" s="18">
        <v>0</v>
      </c>
      <c r="FQ67" s="18">
        <v>0</v>
      </c>
      <c r="FR67" s="18">
        <v>0</v>
      </c>
      <c r="FS67" s="18">
        <v>0</v>
      </c>
      <c r="FT67" s="19">
        <v>0</v>
      </c>
      <c r="FU67" s="19">
        <v>0</v>
      </c>
      <c r="FV67" s="18">
        <v>0</v>
      </c>
      <c r="FW67" s="18">
        <v>0</v>
      </c>
      <c r="FX67" s="18">
        <v>0</v>
      </c>
      <c r="FY67" s="18">
        <v>0</v>
      </c>
      <c r="FZ67" s="19">
        <v>0</v>
      </c>
      <c r="GA67" s="19">
        <v>0</v>
      </c>
      <c r="GB67" s="18">
        <v>0</v>
      </c>
      <c r="GC67" s="18">
        <v>0</v>
      </c>
      <c r="GD67" s="18">
        <v>0</v>
      </c>
      <c r="GE67" s="18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0</v>
      </c>
      <c r="GO67" s="18">
        <v>0</v>
      </c>
      <c r="GP67" s="18">
        <v>0</v>
      </c>
      <c r="GQ67" s="18">
        <v>0</v>
      </c>
      <c r="GR67" s="18">
        <v>0</v>
      </c>
      <c r="GS67" s="18">
        <v>0</v>
      </c>
      <c r="GT67" s="18">
        <v>0</v>
      </c>
      <c r="GU67" s="18">
        <v>0</v>
      </c>
      <c r="GV67" s="18">
        <v>0</v>
      </c>
      <c r="GW67" s="18">
        <v>0</v>
      </c>
      <c r="GX67" s="18">
        <v>0</v>
      </c>
      <c r="GY67" s="18">
        <v>0</v>
      </c>
      <c r="GZ67" s="19">
        <v>0</v>
      </c>
      <c r="HA67" s="19">
        <v>0</v>
      </c>
      <c r="HB67" s="18">
        <v>0</v>
      </c>
      <c r="HC67" s="18">
        <v>0</v>
      </c>
      <c r="HD67" s="18">
        <v>0</v>
      </c>
      <c r="HE67" s="18">
        <v>0</v>
      </c>
      <c r="HF67" s="19">
        <v>0</v>
      </c>
      <c r="HG67" s="19">
        <v>0</v>
      </c>
      <c r="HH67" s="18">
        <v>0</v>
      </c>
      <c r="HI67" s="18">
        <v>0</v>
      </c>
      <c r="HJ67" s="18">
        <v>0</v>
      </c>
      <c r="HK67" s="18">
        <v>0</v>
      </c>
      <c r="HL67" s="19">
        <v>0</v>
      </c>
      <c r="HM67" s="19">
        <v>0</v>
      </c>
      <c r="HN67" s="18">
        <v>0</v>
      </c>
      <c r="HO67" s="18">
        <v>0</v>
      </c>
      <c r="HP67" s="18">
        <v>0</v>
      </c>
      <c r="HQ67" s="18">
        <v>0</v>
      </c>
      <c r="HR67" s="18">
        <v>0</v>
      </c>
      <c r="HS67" s="18">
        <v>0</v>
      </c>
      <c r="HT67" s="18">
        <v>0</v>
      </c>
      <c r="HU67" s="18">
        <v>0</v>
      </c>
    </row>
    <row r="68" spans="1:229" s="35" customFormat="1" ht="12.75" customHeight="1">
      <c r="A68" s="57" t="s">
        <v>270</v>
      </c>
      <c r="B68" s="17">
        <v>3007</v>
      </c>
      <c r="C68" s="58" t="s">
        <v>252</v>
      </c>
      <c r="D68" s="19"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v>0</v>
      </c>
      <c r="FC68" s="18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9">
        <v>0</v>
      </c>
      <c r="FO68" s="19">
        <v>0</v>
      </c>
      <c r="FP68" s="18">
        <v>0</v>
      </c>
      <c r="FQ68" s="18">
        <v>0</v>
      </c>
      <c r="FR68" s="18">
        <v>0</v>
      </c>
      <c r="FS68" s="18">
        <v>0</v>
      </c>
      <c r="FT68" s="19">
        <v>0</v>
      </c>
      <c r="FU68" s="19">
        <v>0</v>
      </c>
      <c r="FV68" s="18">
        <v>0</v>
      </c>
      <c r="FW68" s="18">
        <v>0</v>
      </c>
      <c r="FX68" s="18">
        <v>0</v>
      </c>
      <c r="FY68" s="18">
        <v>0</v>
      </c>
      <c r="FZ68" s="19">
        <v>0</v>
      </c>
      <c r="GA68" s="19">
        <v>0</v>
      </c>
      <c r="GB68" s="18">
        <v>0</v>
      </c>
      <c r="GC68" s="18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18">
        <v>0</v>
      </c>
      <c r="GP68" s="18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18">
        <v>0</v>
      </c>
      <c r="GZ68" s="19">
        <v>0</v>
      </c>
      <c r="HA68" s="19">
        <v>0</v>
      </c>
      <c r="HB68" s="18">
        <v>0</v>
      </c>
      <c r="HC68" s="18">
        <v>0</v>
      </c>
      <c r="HD68" s="18">
        <v>0</v>
      </c>
      <c r="HE68" s="18">
        <v>0</v>
      </c>
      <c r="HF68" s="19">
        <v>0</v>
      </c>
      <c r="HG68" s="19">
        <v>0</v>
      </c>
      <c r="HH68" s="18">
        <v>0</v>
      </c>
      <c r="HI68" s="18">
        <v>0</v>
      </c>
      <c r="HJ68" s="18">
        <v>0</v>
      </c>
      <c r="HK68" s="18">
        <v>0</v>
      </c>
      <c r="HL68" s="19">
        <v>0</v>
      </c>
      <c r="HM68" s="19">
        <v>0</v>
      </c>
      <c r="HN68" s="18">
        <v>0</v>
      </c>
      <c r="HO68" s="18">
        <v>0</v>
      </c>
      <c r="HP68" s="18">
        <v>0</v>
      </c>
      <c r="HQ68" s="18">
        <v>0</v>
      </c>
      <c r="HR68" s="18">
        <v>0</v>
      </c>
      <c r="HS68" s="18">
        <v>0</v>
      </c>
      <c r="HT68" s="18">
        <v>0</v>
      </c>
      <c r="HU68" s="18">
        <v>0</v>
      </c>
    </row>
    <row r="69" spans="1:229" s="35" customFormat="1" ht="12.75" customHeight="1">
      <c r="A69" s="57" t="s">
        <v>272</v>
      </c>
      <c r="B69" s="17">
        <v>3008</v>
      </c>
      <c r="C69" s="58" t="s">
        <v>252</v>
      </c>
      <c r="D69" s="19">
        <v>0</v>
      </c>
      <c r="E69" s="19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9">
        <v>0</v>
      </c>
      <c r="FO69" s="19">
        <v>0</v>
      </c>
      <c r="FP69" s="18">
        <v>0</v>
      </c>
      <c r="FQ69" s="18">
        <v>0</v>
      </c>
      <c r="FR69" s="18">
        <v>0</v>
      </c>
      <c r="FS69" s="18">
        <v>0</v>
      </c>
      <c r="FT69" s="19">
        <v>0</v>
      </c>
      <c r="FU69" s="19">
        <v>0</v>
      </c>
      <c r="FV69" s="18">
        <v>0</v>
      </c>
      <c r="FW69" s="18">
        <v>0</v>
      </c>
      <c r="FX69" s="18">
        <v>0</v>
      </c>
      <c r="FY69" s="18">
        <v>0</v>
      </c>
      <c r="FZ69" s="19">
        <v>0</v>
      </c>
      <c r="GA69" s="19">
        <v>0</v>
      </c>
      <c r="GB69" s="18">
        <v>0</v>
      </c>
      <c r="GC69" s="18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18">
        <v>0</v>
      </c>
      <c r="GP69" s="18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9">
        <v>0</v>
      </c>
      <c r="HA69" s="19">
        <v>0</v>
      </c>
      <c r="HB69" s="18">
        <v>0</v>
      </c>
      <c r="HC69" s="18">
        <v>0</v>
      </c>
      <c r="HD69" s="18">
        <v>0</v>
      </c>
      <c r="HE69" s="18">
        <v>0</v>
      </c>
      <c r="HF69" s="19">
        <v>0</v>
      </c>
      <c r="HG69" s="19">
        <v>0</v>
      </c>
      <c r="HH69" s="18">
        <v>0</v>
      </c>
      <c r="HI69" s="18">
        <v>0</v>
      </c>
      <c r="HJ69" s="18">
        <v>0</v>
      </c>
      <c r="HK69" s="18">
        <v>0</v>
      </c>
      <c r="HL69" s="19">
        <v>0</v>
      </c>
      <c r="HM69" s="19">
        <v>0</v>
      </c>
      <c r="HN69" s="18">
        <v>0</v>
      </c>
      <c r="HO69" s="18">
        <v>0</v>
      </c>
      <c r="HP69" s="18">
        <v>0</v>
      </c>
      <c r="HQ69" s="18">
        <v>0</v>
      </c>
      <c r="HR69" s="18">
        <v>0</v>
      </c>
      <c r="HS69" s="18">
        <v>0</v>
      </c>
      <c r="HT69" s="18">
        <v>0</v>
      </c>
      <c r="HU69" s="18">
        <v>0</v>
      </c>
    </row>
    <row r="70" spans="1:229" s="35" customFormat="1" ht="12.75" customHeight="1">
      <c r="A70" s="57" t="s">
        <v>274</v>
      </c>
      <c r="B70" s="17">
        <v>3009</v>
      </c>
      <c r="C70" s="58" t="s">
        <v>252</v>
      </c>
      <c r="D70" s="19">
        <v>0</v>
      </c>
      <c r="E70" s="19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v>0</v>
      </c>
      <c r="FC70" s="18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9">
        <v>0</v>
      </c>
      <c r="FO70" s="19">
        <v>0</v>
      </c>
      <c r="FP70" s="18">
        <v>0</v>
      </c>
      <c r="FQ70" s="18">
        <v>0</v>
      </c>
      <c r="FR70" s="18">
        <v>0</v>
      </c>
      <c r="FS70" s="18">
        <v>0</v>
      </c>
      <c r="FT70" s="19">
        <v>0</v>
      </c>
      <c r="FU70" s="19">
        <v>0</v>
      </c>
      <c r="FV70" s="18">
        <v>0</v>
      </c>
      <c r="FW70" s="18">
        <v>0</v>
      </c>
      <c r="FX70" s="18">
        <v>0</v>
      </c>
      <c r="FY70" s="18">
        <v>0</v>
      </c>
      <c r="FZ70" s="19">
        <v>0</v>
      </c>
      <c r="GA70" s="19">
        <v>0</v>
      </c>
      <c r="GB70" s="18">
        <v>0</v>
      </c>
      <c r="GC70" s="18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18">
        <v>0</v>
      </c>
      <c r="GP70" s="18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9">
        <v>0</v>
      </c>
      <c r="HA70" s="19">
        <v>0</v>
      </c>
      <c r="HB70" s="18">
        <v>0</v>
      </c>
      <c r="HC70" s="18">
        <v>0</v>
      </c>
      <c r="HD70" s="18">
        <v>0</v>
      </c>
      <c r="HE70" s="18">
        <v>0</v>
      </c>
      <c r="HF70" s="19">
        <v>0</v>
      </c>
      <c r="HG70" s="19">
        <v>0</v>
      </c>
      <c r="HH70" s="18">
        <v>0</v>
      </c>
      <c r="HI70" s="18">
        <v>0</v>
      </c>
      <c r="HJ70" s="18">
        <v>0</v>
      </c>
      <c r="HK70" s="18">
        <v>0</v>
      </c>
      <c r="HL70" s="19">
        <v>0</v>
      </c>
      <c r="HM70" s="19">
        <v>0</v>
      </c>
      <c r="HN70" s="18">
        <v>0</v>
      </c>
      <c r="HO70" s="18">
        <v>0</v>
      </c>
      <c r="HP70" s="18">
        <v>0</v>
      </c>
      <c r="HQ70" s="18">
        <v>0</v>
      </c>
      <c r="HR70" s="18">
        <v>0</v>
      </c>
      <c r="HS70" s="18">
        <v>0</v>
      </c>
      <c r="HT70" s="18">
        <v>0</v>
      </c>
      <c r="HU70" s="18">
        <v>0</v>
      </c>
    </row>
    <row r="71" spans="1:229" s="35" customFormat="1" ht="12.75" customHeight="1">
      <c r="A71" s="57" t="s">
        <v>276</v>
      </c>
      <c r="B71" s="17">
        <v>3011</v>
      </c>
      <c r="C71" s="58" t="s">
        <v>252</v>
      </c>
      <c r="D71" s="19">
        <v>0</v>
      </c>
      <c r="E71" s="19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18">
        <v>0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v>0</v>
      </c>
      <c r="FC71" s="18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9">
        <v>0</v>
      </c>
      <c r="FO71" s="19">
        <v>0</v>
      </c>
      <c r="FP71" s="18">
        <v>0</v>
      </c>
      <c r="FQ71" s="18">
        <v>0</v>
      </c>
      <c r="FR71" s="18">
        <v>0</v>
      </c>
      <c r="FS71" s="18">
        <v>0</v>
      </c>
      <c r="FT71" s="19">
        <v>0</v>
      </c>
      <c r="FU71" s="19">
        <v>0</v>
      </c>
      <c r="FV71" s="18">
        <v>0</v>
      </c>
      <c r="FW71" s="18">
        <v>0</v>
      </c>
      <c r="FX71" s="18">
        <v>0</v>
      </c>
      <c r="FY71" s="18">
        <v>0</v>
      </c>
      <c r="FZ71" s="19">
        <v>0</v>
      </c>
      <c r="GA71" s="19">
        <v>0</v>
      </c>
      <c r="GB71" s="18">
        <v>0</v>
      </c>
      <c r="GC71" s="18">
        <v>0</v>
      </c>
      <c r="GD71" s="18">
        <v>0</v>
      </c>
      <c r="GE71" s="18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0</v>
      </c>
      <c r="GO71" s="18">
        <v>0</v>
      </c>
      <c r="GP71" s="18">
        <v>0</v>
      </c>
      <c r="GQ71" s="18">
        <v>0</v>
      </c>
      <c r="GR71" s="18">
        <v>0</v>
      </c>
      <c r="GS71" s="18">
        <v>0</v>
      </c>
      <c r="GT71" s="18">
        <v>0</v>
      </c>
      <c r="GU71" s="18">
        <v>0</v>
      </c>
      <c r="GV71" s="18">
        <v>0</v>
      </c>
      <c r="GW71" s="18">
        <v>0</v>
      </c>
      <c r="GX71" s="18">
        <v>0</v>
      </c>
      <c r="GY71" s="18">
        <v>0</v>
      </c>
      <c r="GZ71" s="19">
        <v>0</v>
      </c>
      <c r="HA71" s="19">
        <v>0</v>
      </c>
      <c r="HB71" s="18">
        <v>0</v>
      </c>
      <c r="HC71" s="18">
        <v>0</v>
      </c>
      <c r="HD71" s="18">
        <v>0</v>
      </c>
      <c r="HE71" s="18">
        <v>0</v>
      </c>
      <c r="HF71" s="19">
        <v>0</v>
      </c>
      <c r="HG71" s="19">
        <v>0</v>
      </c>
      <c r="HH71" s="18">
        <v>0</v>
      </c>
      <c r="HI71" s="18">
        <v>0</v>
      </c>
      <c r="HJ71" s="18">
        <v>0</v>
      </c>
      <c r="HK71" s="18">
        <v>0</v>
      </c>
      <c r="HL71" s="19">
        <v>0</v>
      </c>
      <c r="HM71" s="19">
        <v>0</v>
      </c>
      <c r="HN71" s="18">
        <v>0</v>
      </c>
      <c r="HO71" s="18">
        <v>0</v>
      </c>
      <c r="HP71" s="18">
        <v>0</v>
      </c>
      <c r="HQ71" s="18">
        <v>0</v>
      </c>
      <c r="HR71" s="18">
        <v>0</v>
      </c>
      <c r="HS71" s="18">
        <v>0</v>
      </c>
      <c r="HT71" s="18">
        <v>0</v>
      </c>
      <c r="HU71" s="18">
        <v>0</v>
      </c>
    </row>
    <row r="72" spans="1:229" s="35" customFormat="1" ht="12.75" customHeight="1">
      <c r="A72" s="57" t="s">
        <v>278</v>
      </c>
      <c r="B72" s="17">
        <v>3012</v>
      </c>
      <c r="C72" s="58" t="s">
        <v>252</v>
      </c>
      <c r="D72" s="19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18">
        <v>0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9">
        <v>0</v>
      </c>
      <c r="FO72" s="19">
        <v>0</v>
      </c>
      <c r="FP72" s="18">
        <v>0</v>
      </c>
      <c r="FQ72" s="18">
        <v>0</v>
      </c>
      <c r="FR72" s="18">
        <v>0</v>
      </c>
      <c r="FS72" s="18">
        <v>0</v>
      </c>
      <c r="FT72" s="19">
        <v>0</v>
      </c>
      <c r="FU72" s="19">
        <v>0</v>
      </c>
      <c r="FV72" s="18">
        <v>0</v>
      </c>
      <c r="FW72" s="18">
        <v>0</v>
      </c>
      <c r="FX72" s="18">
        <v>0</v>
      </c>
      <c r="FY72" s="18">
        <v>0</v>
      </c>
      <c r="FZ72" s="19">
        <v>0</v>
      </c>
      <c r="GA72" s="19">
        <v>0</v>
      </c>
      <c r="GB72" s="18">
        <v>0</v>
      </c>
      <c r="GC72" s="18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0</v>
      </c>
      <c r="GO72" s="18">
        <v>0</v>
      </c>
      <c r="GP72" s="18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9">
        <v>0</v>
      </c>
      <c r="HA72" s="19">
        <v>0</v>
      </c>
      <c r="HB72" s="18">
        <v>0</v>
      </c>
      <c r="HC72" s="18">
        <v>0</v>
      </c>
      <c r="HD72" s="18">
        <v>0</v>
      </c>
      <c r="HE72" s="18">
        <v>0</v>
      </c>
      <c r="HF72" s="19">
        <v>0</v>
      </c>
      <c r="HG72" s="19">
        <v>0</v>
      </c>
      <c r="HH72" s="18">
        <v>0</v>
      </c>
      <c r="HI72" s="18">
        <v>0</v>
      </c>
      <c r="HJ72" s="18">
        <v>0</v>
      </c>
      <c r="HK72" s="18">
        <v>0</v>
      </c>
      <c r="HL72" s="19">
        <v>0</v>
      </c>
      <c r="HM72" s="19">
        <v>0</v>
      </c>
      <c r="HN72" s="18">
        <v>0</v>
      </c>
      <c r="HO72" s="18">
        <v>0</v>
      </c>
      <c r="HP72" s="18">
        <v>0</v>
      </c>
      <c r="HQ72" s="18">
        <v>0</v>
      </c>
      <c r="HR72" s="18">
        <v>0</v>
      </c>
      <c r="HS72" s="18">
        <v>0</v>
      </c>
      <c r="HT72" s="18">
        <v>0</v>
      </c>
      <c r="HU72" s="18">
        <v>0</v>
      </c>
    </row>
    <row r="73" spans="1:229" s="35" customFormat="1" ht="12.75" customHeight="1">
      <c r="A73" s="57" t="s">
        <v>280</v>
      </c>
      <c r="B73" s="17">
        <v>3015</v>
      </c>
      <c r="C73" s="58" t="s">
        <v>252</v>
      </c>
      <c r="D73" s="19">
        <v>0</v>
      </c>
      <c r="E73" s="19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9">
        <v>0</v>
      </c>
      <c r="FO73" s="19">
        <v>0</v>
      </c>
      <c r="FP73" s="18">
        <v>0</v>
      </c>
      <c r="FQ73" s="18">
        <v>0</v>
      </c>
      <c r="FR73" s="18">
        <v>0</v>
      </c>
      <c r="FS73" s="18">
        <v>0</v>
      </c>
      <c r="FT73" s="19">
        <v>0</v>
      </c>
      <c r="FU73" s="19">
        <v>0</v>
      </c>
      <c r="FV73" s="18">
        <v>0</v>
      </c>
      <c r="FW73" s="18">
        <v>0</v>
      </c>
      <c r="FX73" s="18">
        <v>0</v>
      </c>
      <c r="FY73" s="18">
        <v>0</v>
      </c>
      <c r="FZ73" s="19">
        <v>0</v>
      </c>
      <c r="GA73" s="19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9">
        <v>0</v>
      </c>
      <c r="HA73" s="19">
        <v>0</v>
      </c>
      <c r="HB73" s="18">
        <v>0</v>
      </c>
      <c r="HC73" s="18">
        <v>0</v>
      </c>
      <c r="HD73" s="18">
        <v>0</v>
      </c>
      <c r="HE73" s="18">
        <v>0</v>
      </c>
      <c r="HF73" s="19">
        <v>0</v>
      </c>
      <c r="HG73" s="19">
        <v>0</v>
      </c>
      <c r="HH73" s="18">
        <v>0</v>
      </c>
      <c r="HI73" s="18">
        <v>0</v>
      </c>
      <c r="HJ73" s="18">
        <v>0</v>
      </c>
      <c r="HK73" s="18">
        <v>0</v>
      </c>
      <c r="HL73" s="19">
        <v>0</v>
      </c>
      <c r="HM73" s="19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0</v>
      </c>
      <c r="HU73" s="18">
        <v>0</v>
      </c>
    </row>
    <row r="74" spans="1:229" s="35" customFormat="1" ht="12.75" customHeight="1">
      <c r="A74" s="57" t="s">
        <v>282</v>
      </c>
      <c r="B74" s="17">
        <v>3016</v>
      </c>
      <c r="C74" s="58" t="s">
        <v>252</v>
      </c>
      <c r="D74" s="19">
        <v>0</v>
      </c>
      <c r="E74" s="19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9">
        <v>6302782.8600000013</v>
      </c>
      <c r="FO74" s="19">
        <v>0</v>
      </c>
      <c r="FP74" s="18">
        <v>0</v>
      </c>
      <c r="FQ74" s="18">
        <v>0</v>
      </c>
      <c r="FR74" s="18">
        <v>0</v>
      </c>
      <c r="FS74" s="18">
        <v>0</v>
      </c>
      <c r="FT74" s="19">
        <v>5341962.79</v>
      </c>
      <c r="FU74" s="19">
        <v>0</v>
      </c>
      <c r="FV74" s="18">
        <v>3668.62</v>
      </c>
      <c r="FW74" s="18">
        <v>0</v>
      </c>
      <c r="FX74" s="18">
        <v>5338294.17</v>
      </c>
      <c r="FY74" s="18">
        <v>0</v>
      </c>
      <c r="FZ74" s="19">
        <v>960820.070000001</v>
      </c>
      <c r="GA74" s="19">
        <v>0</v>
      </c>
      <c r="GB74" s="18">
        <v>0</v>
      </c>
      <c r="GC74" s="18">
        <v>0</v>
      </c>
      <c r="GD74" s="18">
        <v>960820.070000001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9">
        <v>0</v>
      </c>
      <c r="HA74" s="19">
        <v>0</v>
      </c>
      <c r="HB74" s="18">
        <v>0</v>
      </c>
      <c r="HC74" s="18">
        <v>0</v>
      </c>
      <c r="HD74" s="18">
        <v>0</v>
      </c>
      <c r="HE74" s="18">
        <v>0</v>
      </c>
      <c r="HF74" s="19">
        <v>0</v>
      </c>
      <c r="HG74" s="19">
        <v>0</v>
      </c>
      <c r="HH74" s="18">
        <v>0</v>
      </c>
      <c r="HI74" s="18">
        <v>0</v>
      </c>
      <c r="HJ74" s="18">
        <v>0</v>
      </c>
      <c r="HK74" s="18">
        <v>0</v>
      </c>
      <c r="HL74" s="19">
        <v>0</v>
      </c>
      <c r="HM74" s="19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6302782.8600000013</v>
      </c>
      <c r="HU74" s="18">
        <v>0</v>
      </c>
    </row>
    <row r="75" spans="1:229" s="35" customFormat="1" ht="12.75" customHeight="1">
      <c r="A75" s="57" t="s">
        <v>284</v>
      </c>
      <c r="B75" s="17">
        <v>3017</v>
      </c>
      <c r="C75" s="58" t="s">
        <v>252</v>
      </c>
      <c r="D75" s="19">
        <v>0</v>
      </c>
      <c r="E75" s="19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9">
        <v>0</v>
      </c>
      <c r="FO75" s="19">
        <v>0</v>
      </c>
      <c r="FP75" s="18">
        <v>0</v>
      </c>
      <c r="FQ75" s="18">
        <v>0</v>
      </c>
      <c r="FR75" s="18">
        <v>0</v>
      </c>
      <c r="FS75" s="18">
        <v>0</v>
      </c>
      <c r="FT75" s="19">
        <v>0</v>
      </c>
      <c r="FU75" s="19">
        <v>0</v>
      </c>
      <c r="FV75" s="18">
        <v>0</v>
      </c>
      <c r="FW75" s="18">
        <v>0</v>
      </c>
      <c r="FX75" s="18">
        <v>0</v>
      </c>
      <c r="FY75" s="18">
        <v>0</v>
      </c>
      <c r="FZ75" s="19">
        <v>0</v>
      </c>
      <c r="GA75" s="19">
        <v>0</v>
      </c>
      <c r="GB75" s="18">
        <v>0</v>
      </c>
      <c r="GC75" s="18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18">
        <v>0</v>
      </c>
      <c r="GP75" s="18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9">
        <v>0</v>
      </c>
      <c r="HA75" s="19">
        <v>0</v>
      </c>
      <c r="HB75" s="18">
        <v>0</v>
      </c>
      <c r="HC75" s="18">
        <v>0</v>
      </c>
      <c r="HD75" s="18">
        <v>0</v>
      </c>
      <c r="HE75" s="18">
        <v>0</v>
      </c>
      <c r="HF75" s="19">
        <v>0</v>
      </c>
      <c r="HG75" s="19">
        <v>0</v>
      </c>
      <c r="HH75" s="18">
        <v>0</v>
      </c>
      <c r="HI75" s="18">
        <v>0</v>
      </c>
      <c r="HJ75" s="18">
        <v>0</v>
      </c>
      <c r="HK75" s="18">
        <v>0</v>
      </c>
      <c r="HL75" s="19">
        <v>0</v>
      </c>
      <c r="HM75" s="19">
        <v>0</v>
      </c>
      <c r="HN75" s="18">
        <v>0</v>
      </c>
      <c r="HO75" s="18">
        <v>0</v>
      </c>
      <c r="HP75" s="18">
        <v>0</v>
      </c>
      <c r="HQ75" s="18">
        <v>0</v>
      </c>
      <c r="HR75" s="18">
        <v>0</v>
      </c>
      <c r="HS75" s="18">
        <v>0</v>
      </c>
      <c r="HT75" s="18">
        <v>0</v>
      </c>
      <c r="HU75" s="18">
        <v>0</v>
      </c>
    </row>
    <row r="76" spans="1:229" s="35" customFormat="1" ht="12.75" customHeight="1">
      <c r="A76" s="57" t="s">
        <v>286</v>
      </c>
      <c r="B76" s="17">
        <v>3018</v>
      </c>
      <c r="C76" s="58" t="s">
        <v>252</v>
      </c>
      <c r="D76" s="19">
        <v>0</v>
      </c>
      <c r="E76" s="19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9">
        <v>0</v>
      </c>
      <c r="FO76" s="19">
        <v>0</v>
      </c>
      <c r="FP76" s="18">
        <v>0</v>
      </c>
      <c r="FQ76" s="18">
        <v>0</v>
      </c>
      <c r="FR76" s="18">
        <v>0</v>
      </c>
      <c r="FS76" s="18">
        <v>0</v>
      </c>
      <c r="FT76" s="19">
        <v>0</v>
      </c>
      <c r="FU76" s="19">
        <v>0</v>
      </c>
      <c r="FV76" s="18">
        <v>0</v>
      </c>
      <c r="FW76" s="18">
        <v>0</v>
      </c>
      <c r="FX76" s="18">
        <v>0</v>
      </c>
      <c r="FY76" s="18">
        <v>0</v>
      </c>
      <c r="FZ76" s="19">
        <v>0</v>
      </c>
      <c r="GA76" s="19">
        <v>0</v>
      </c>
      <c r="GB76" s="18">
        <v>0</v>
      </c>
      <c r="GC76" s="18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10054503.620000001</v>
      </c>
      <c r="GO76" s="18">
        <v>0</v>
      </c>
      <c r="GP76" s="18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9">
        <v>0</v>
      </c>
      <c r="HA76" s="19">
        <v>0</v>
      </c>
      <c r="HB76" s="18">
        <v>0</v>
      </c>
      <c r="HC76" s="18">
        <v>0</v>
      </c>
      <c r="HD76" s="18">
        <v>0</v>
      </c>
      <c r="HE76" s="18">
        <v>0</v>
      </c>
      <c r="HF76" s="19">
        <v>0</v>
      </c>
      <c r="HG76" s="19">
        <v>0</v>
      </c>
      <c r="HH76" s="18">
        <v>0</v>
      </c>
      <c r="HI76" s="18">
        <v>0</v>
      </c>
      <c r="HJ76" s="18">
        <v>0</v>
      </c>
      <c r="HK76" s="18">
        <v>0</v>
      </c>
      <c r="HL76" s="19">
        <v>0</v>
      </c>
      <c r="HM76" s="19">
        <v>0</v>
      </c>
      <c r="HN76" s="18">
        <v>0</v>
      </c>
      <c r="HO76" s="18">
        <v>0</v>
      </c>
      <c r="HP76" s="18">
        <v>0</v>
      </c>
      <c r="HQ76" s="18">
        <v>0</v>
      </c>
      <c r="HR76" s="18">
        <v>0</v>
      </c>
      <c r="HS76" s="18">
        <v>0</v>
      </c>
      <c r="HT76" s="18">
        <v>10054503.620000001</v>
      </c>
      <c r="HU76" s="18">
        <v>0</v>
      </c>
    </row>
    <row r="77" spans="1:229" s="35" customFormat="1" ht="12.75" customHeight="1">
      <c r="A77" s="59" t="s">
        <v>288</v>
      </c>
      <c r="B77" s="48">
        <v>9000</v>
      </c>
      <c r="C77" s="58" t="s">
        <v>289</v>
      </c>
      <c r="D77" s="49">
        <v>633381780.87556303</v>
      </c>
      <c r="E77" s="49">
        <v>342099087.15999997</v>
      </c>
      <c r="F77" s="49">
        <v>45982510.34356764</v>
      </c>
      <c r="G77" s="49">
        <v>61488751.419121414</v>
      </c>
      <c r="H77" s="49">
        <v>429647611.64258754</v>
      </c>
      <c r="I77" s="49">
        <v>128482029.4916442</v>
      </c>
      <c r="J77" s="49">
        <v>157751658.88940781</v>
      </c>
      <c r="K77" s="49">
        <v>152128306.24923435</v>
      </c>
      <c r="L77" s="49">
        <v>34644268.420231</v>
      </c>
      <c r="M77" s="49">
        <v>485707.11999999901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1032275.12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13058897.899999999</v>
      </c>
      <c r="AA77" s="49">
        <v>20770924.23</v>
      </c>
      <c r="AB77" s="49">
        <v>0</v>
      </c>
      <c r="AC77" s="49">
        <v>0</v>
      </c>
      <c r="AD77" s="49">
        <v>73736905.840000004</v>
      </c>
      <c r="AE77" s="49">
        <v>125816252.90000001</v>
      </c>
      <c r="AF77" s="49">
        <v>0</v>
      </c>
      <c r="AG77" s="49">
        <v>0</v>
      </c>
      <c r="AH77" s="49">
        <v>0</v>
      </c>
      <c r="AI77" s="49">
        <v>0</v>
      </c>
      <c r="AJ77" s="49">
        <v>2507973262.7453365</v>
      </c>
      <c r="AK77" s="49">
        <v>154215.82999999999</v>
      </c>
      <c r="AL77" s="49">
        <v>226437890.93175998</v>
      </c>
      <c r="AM77" s="49">
        <v>0</v>
      </c>
      <c r="AN77" s="49">
        <v>0</v>
      </c>
      <c r="AO77" s="49">
        <v>15321706.52</v>
      </c>
      <c r="AP77" s="49">
        <v>0</v>
      </c>
      <c r="AQ77" s="49">
        <v>53158581.340000004</v>
      </c>
      <c r="AR77" s="49">
        <v>0</v>
      </c>
      <c r="AS77" s="49">
        <v>0</v>
      </c>
      <c r="AT77" s="49">
        <v>-1467666.81</v>
      </c>
      <c r="AU77" s="49">
        <v>695987.66</v>
      </c>
      <c r="AV77" s="49">
        <v>28994239.209999997</v>
      </c>
      <c r="AW77" s="49">
        <v>22161481.120000001</v>
      </c>
      <c r="AX77" s="49">
        <v>0</v>
      </c>
      <c r="AY77" s="49">
        <v>7619.04</v>
      </c>
      <c r="AZ77" s="49">
        <v>1260346.5</v>
      </c>
      <c r="BA77" s="49">
        <v>0</v>
      </c>
      <c r="BB77" s="49">
        <v>680891.88</v>
      </c>
      <c r="BC77" s="49">
        <v>485187.32999999996</v>
      </c>
      <c r="BD77" s="49">
        <v>8699426.0100979991</v>
      </c>
      <c r="BE77" s="49">
        <v>13513120.109999999</v>
      </c>
      <c r="BF77" s="49">
        <v>0</v>
      </c>
      <c r="BG77" s="49">
        <v>0</v>
      </c>
      <c r="BH77" s="49">
        <v>0</v>
      </c>
      <c r="BI77" s="49">
        <v>0</v>
      </c>
      <c r="BJ77" s="49">
        <v>-22898.98</v>
      </c>
      <c r="BK77" s="49">
        <v>16979078.420000002</v>
      </c>
      <c r="BL77" s="49">
        <v>-218037.43</v>
      </c>
      <c r="BM77" s="49">
        <v>441241.1</v>
      </c>
      <c r="BN77" s="49">
        <v>0</v>
      </c>
      <c r="BO77" s="49">
        <v>0</v>
      </c>
      <c r="BP77" s="49">
        <v>11522198.716338083</v>
      </c>
      <c r="BQ77" s="49">
        <v>126944.84</v>
      </c>
      <c r="BR77" s="49">
        <v>0</v>
      </c>
      <c r="BS77" s="49">
        <v>0</v>
      </c>
      <c r="BT77" s="49">
        <v>0</v>
      </c>
      <c r="BU77" s="49">
        <v>0</v>
      </c>
      <c r="BV77" s="49">
        <v>47015699.000000007</v>
      </c>
      <c r="BW77" s="49">
        <v>1141751.9100000001</v>
      </c>
      <c r="BX77" s="49">
        <v>0</v>
      </c>
      <c r="BY77" s="49">
        <v>0</v>
      </c>
      <c r="BZ77" s="49">
        <v>163869.6</v>
      </c>
      <c r="CA77" s="49">
        <v>0</v>
      </c>
      <c r="CB77" s="49">
        <v>149977.28999999998</v>
      </c>
      <c r="CC77" s="49">
        <v>7510.29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150013252.34954005</v>
      </c>
      <c r="CK77" s="49">
        <v>6952445.4900000002</v>
      </c>
      <c r="CL77" s="49">
        <v>3999976.2205429999</v>
      </c>
      <c r="CM77" s="49">
        <v>45132.820000000029</v>
      </c>
      <c r="CN77" s="49">
        <v>3090856.8705429998</v>
      </c>
      <c r="CO77" s="49">
        <v>6207.1899999999396</v>
      </c>
      <c r="CP77" s="49">
        <v>0</v>
      </c>
      <c r="CQ77" s="49">
        <v>0</v>
      </c>
      <c r="CR77" s="49">
        <v>2727915.4305429999</v>
      </c>
      <c r="CS77" s="49">
        <v>6207.1899999999396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0</v>
      </c>
      <c r="DA77" s="49">
        <v>0</v>
      </c>
      <c r="DB77" s="49">
        <v>0</v>
      </c>
      <c r="DC77" s="49">
        <v>0</v>
      </c>
      <c r="DD77" s="49">
        <v>985977.99000000011</v>
      </c>
      <c r="DE77" s="49">
        <v>3453119.36</v>
      </c>
      <c r="DF77" s="49">
        <v>0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N77" s="49">
        <v>-223440</v>
      </c>
      <c r="DO77" s="49">
        <v>9377675.4000000004</v>
      </c>
      <c r="DP77" s="49">
        <v>0</v>
      </c>
      <c r="DQ77" s="49">
        <v>1795845.0381040005</v>
      </c>
      <c r="DR77" s="49">
        <v>0</v>
      </c>
      <c r="DS77" s="49">
        <v>0</v>
      </c>
      <c r="DT77" s="49">
        <v>0</v>
      </c>
      <c r="DU77" s="49">
        <v>0</v>
      </c>
      <c r="DV77" s="49">
        <v>0</v>
      </c>
      <c r="DW77" s="49">
        <v>1586498.29</v>
      </c>
      <c r="DX77" s="49">
        <v>3553379.8500000006</v>
      </c>
      <c r="DY77" s="49">
        <v>0</v>
      </c>
      <c r="DZ77" s="49">
        <v>0</v>
      </c>
      <c r="EA77" s="49">
        <v>0</v>
      </c>
      <c r="EB77" s="49">
        <v>135517879.58000001</v>
      </c>
      <c r="EC77" s="49">
        <v>4386417.9400000004</v>
      </c>
      <c r="ED77" s="49">
        <v>59972.58</v>
      </c>
      <c r="EE77" s="49">
        <v>-294665.21999999997</v>
      </c>
      <c r="EF77" s="49">
        <v>38325111.299015</v>
      </c>
      <c r="EG77" s="49">
        <v>73460199.189999998</v>
      </c>
      <c r="EH77" s="49">
        <v>16227828.750000002</v>
      </c>
      <c r="EI77" s="49">
        <v>1050856.2600000002</v>
      </c>
      <c r="EJ77" s="49">
        <v>0</v>
      </c>
      <c r="EK77" s="49">
        <v>0</v>
      </c>
      <c r="EL77" s="49">
        <v>0</v>
      </c>
      <c r="EM77" s="49">
        <v>0</v>
      </c>
      <c r="EN77" s="49">
        <v>26222710.050000001</v>
      </c>
      <c r="EO77" s="49">
        <v>0</v>
      </c>
      <c r="EP77" s="49">
        <v>1988082.3366</v>
      </c>
      <c r="EQ77" s="49">
        <v>0</v>
      </c>
      <c r="ER77" s="49">
        <v>0</v>
      </c>
      <c r="ES77" s="49">
        <v>0</v>
      </c>
      <c r="ET77" s="49">
        <v>55656596.829999998</v>
      </c>
      <c r="EU77" s="49">
        <v>14575.32</v>
      </c>
      <c r="EV77" s="49">
        <v>67845792.167999998</v>
      </c>
      <c r="EW77" s="49">
        <v>0</v>
      </c>
      <c r="EX77" s="49">
        <v>2034257644.3543999</v>
      </c>
      <c r="EY77" s="49">
        <v>0</v>
      </c>
      <c r="EZ77" s="49">
        <v>11262889.538800001</v>
      </c>
      <c r="FA77" s="49">
        <v>0</v>
      </c>
      <c r="FB77" s="49">
        <v>470997759.83394998</v>
      </c>
      <c r="FC77" s="49">
        <v>0</v>
      </c>
      <c r="FD77" s="49">
        <v>0</v>
      </c>
      <c r="FE77" s="49">
        <v>104356.54</v>
      </c>
      <c r="FF77" s="49">
        <v>298020.09000000003</v>
      </c>
      <c r="FG77" s="49">
        <v>0</v>
      </c>
      <c r="FH77" s="49">
        <v>24744967.2348</v>
      </c>
      <c r="FI77" s="49">
        <v>0</v>
      </c>
      <c r="FJ77" s="49">
        <v>68260504.284400001</v>
      </c>
      <c r="FK77" s="49">
        <v>0</v>
      </c>
      <c r="FL77" s="49">
        <v>0</v>
      </c>
      <c r="FM77" s="49">
        <v>0</v>
      </c>
      <c r="FN77" s="49">
        <v>2216413890.6350002</v>
      </c>
      <c r="FO77" s="49">
        <v>39351840.120000005</v>
      </c>
      <c r="FP77" s="49">
        <v>0</v>
      </c>
      <c r="FQ77" s="49">
        <v>0</v>
      </c>
      <c r="FR77" s="49">
        <v>100866.25</v>
      </c>
      <c r="FS77" s="49">
        <v>0</v>
      </c>
      <c r="FT77" s="49">
        <v>570798354.7440002</v>
      </c>
      <c r="FU77" s="49">
        <v>0</v>
      </c>
      <c r="FV77" s="49">
        <v>9264261.4680810906</v>
      </c>
      <c r="FW77" s="49">
        <v>0</v>
      </c>
      <c r="FX77" s="49">
        <v>561534093.27591908</v>
      </c>
      <c r="FY77" s="49">
        <v>0</v>
      </c>
      <c r="FZ77" s="49">
        <v>1645514669.6409998</v>
      </c>
      <c r="GA77" s="49">
        <v>39351840.120000005</v>
      </c>
      <c r="GB77" s="49">
        <v>262198255.86885953</v>
      </c>
      <c r="GC77" s="49">
        <v>8009477.4299999997</v>
      </c>
      <c r="GD77" s="49">
        <v>1383316413.7721405</v>
      </c>
      <c r="GE77" s="49">
        <v>31342362.690000005</v>
      </c>
      <c r="GF77" s="49">
        <v>75893.73</v>
      </c>
      <c r="GG77" s="49">
        <v>317035.02</v>
      </c>
      <c r="GH77" s="49">
        <v>0</v>
      </c>
      <c r="GI77" s="49">
        <v>0</v>
      </c>
      <c r="GJ77" s="49">
        <v>0</v>
      </c>
      <c r="GK77" s="49">
        <v>0</v>
      </c>
      <c r="GL77" s="49">
        <v>0</v>
      </c>
      <c r="GM77" s="49">
        <v>0</v>
      </c>
      <c r="GN77" s="49">
        <v>0</v>
      </c>
      <c r="GO77" s="49">
        <v>0</v>
      </c>
      <c r="GP77" s="49">
        <v>0</v>
      </c>
      <c r="GQ77" s="49">
        <v>0</v>
      </c>
      <c r="GR77" s="49">
        <v>0</v>
      </c>
      <c r="GS77" s="49">
        <v>0</v>
      </c>
      <c r="GT77" s="49">
        <v>0</v>
      </c>
      <c r="GU77" s="49">
        <v>0</v>
      </c>
      <c r="GV77" s="49">
        <v>0</v>
      </c>
      <c r="GW77" s="49">
        <v>0</v>
      </c>
      <c r="GX77" s="49">
        <v>0</v>
      </c>
      <c r="GY77" s="49">
        <v>0</v>
      </c>
      <c r="GZ77" s="49">
        <v>0</v>
      </c>
      <c r="HA77" s="49">
        <v>0</v>
      </c>
      <c r="HB77" s="49">
        <v>0</v>
      </c>
      <c r="HC77" s="49">
        <v>0</v>
      </c>
      <c r="HD77" s="49">
        <v>0</v>
      </c>
      <c r="HE77" s="49">
        <v>0</v>
      </c>
      <c r="HF77" s="49">
        <v>0</v>
      </c>
      <c r="HG77" s="49">
        <v>0</v>
      </c>
      <c r="HH77" s="49">
        <v>0</v>
      </c>
      <c r="HI77" s="49">
        <v>0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>
        <v>0</v>
      </c>
      <c r="HQ77" s="49">
        <v>0</v>
      </c>
      <c r="HR77" s="49">
        <v>0</v>
      </c>
      <c r="HS77" s="49">
        <v>0</v>
      </c>
      <c r="HT77" s="49">
        <v>8918314513.7054596</v>
      </c>
      <c r="HU77" s="49">
        <v>756012417.9881041</v>
      </c>
    </row>
    <row r="78" spans="1:229" s="35" customFormat="1" ht="12.75" customHeight="1">
      <c r="A78" s="59" t="s">
        <v>291</v>
      </c>
      <c r="B78" s="48">
        <v>9001</v>
      </c>
      <c r="C78" s="58" t="s">
        <v>292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49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9">
        <v>0</v>
      </c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D78" s="49">
        <v>0</v>
      </c>
      <c r="CE78" s="49">
        <v>0</v>
      </c>
      <c r="CF78" s="49">
        <v>0</v>
      </c>
      <c r="CG78" s="49">
        <v>0</v>
      </c>
      <c r="CH78" s="49">
        <v>0</v>
      </c>
      <c r="CI78" s="49">
        <v>0</v>
      </c>
      <c r="CJ78" s="49">
        <v>0</v>
      </c>
      <c r="CK78" s="49">
        <v>0</v>
      </c>
      <c r="CL78" s="49">
        <v>0</v>
      </c>
      <c r="CM78" s="49">
        <v>0</v>
      </c>
      <c r="CN78" s="49">
        <v>0</v>
      </c>
      <c r="CO78" s="49">
        <v>0</v>
      </c>
      <c r="CP78" s="49">
        <v>0</v>
      </c>
      <c r="CQ78" s="49">
        <v>0</v>
      </c>
      <c r="CR78" s="49">
        <v>0</v>
      </c>
      <c r="CS78" s="49">
        <v>0</v>
      </c>
      <c r="CT78" s="49">
        <v>0</v>
      </c>
      <c r="CU78" s="49">
        <v>0</v>
      </c>
      <c r="CV78" s="49">
        <v>0</v>
      </c>
      <c r="CW78" s="49">
        <v>0</v>
      </c>
      <c r="CX78" s="49">
        <v>0</v>
      </c>
      <c r="CY78" s="49">
        <v>0</v>
      </c>
      <c r="CZ78" s="49">
        <v>0</v>
      </c>
      <c r="DA78" s="49">
        <v>0</v>
      </c>
      <c r="DB78" s="49">
        <v>0</v>
      </c>
      <c r="DC78" s="49">
        <v>0</v>
      </c>
      <c r="DD78" s="49">
        <v>1217842.5999999642</v>
      </c>
      <c r="DE78" s="49">
        <v>0</v>
      </c>
      <c r="DF78" s="49">
        <v>0</v>
      </c>
      <c r="DG78" s="49">
        <v>0</v>
      </c>
      <c r="DH78" s="49">
        <v>0</v>
      </c>
      <c r="DI78" s="49">
        <v>0</v>
      </c>
      <c r="DJ78" s="49">
        <v>0</v>
      </c>
      <c r="DK78" s="49">
        <v>0</v>
      </c>
      <c r="DL78" s="49">
        <v>0</v>
      </c>
      <c r="DM78" s="49">
        <v>0</v>
      </c>
      <c r="DN78" s="49">
        <v>0</v>
      </c>
      <c r="DO78" s="49">
        <v>0</v>
      </c>
      <c r="DP78" s="49">
        <v>0</v>
      </c>
      <c r="DQ78" s="49">
        <v>0</v>
      </c>
      <c r="DR78" s="49">
        <v>0</v>
      </c>
      <c r="DS78" s="49">
        <v>0</v>
      </c>
      <c r="DT78" s="49">
        <v>0</v>
      </c>
      <c r="DU78" s="49">
        <v>0</v>
      </c>
      <c r="DV78" s="49">
        <v>0</v>
      </c>
      <c r="DW78" s="49">
        <v>0</v>
      </c>
      <c r="DX78" s="49">
        <v>0</v>
      </c>
      <c r="DY78" s="49">
        <v>0</v>
      </c>
      <c r="DZ78" s="49">
        <v>0</v>
      </c>
      <c r="EA78" s="49">
        <v>0</v>
      </c>
      <c r="EB78" s="49">
        <v>0</v>
      </c>
      <c r="EC78" s="49">
        <v>0</v>
      </c>
      <c r="ED78" s="49">
        <v>0</v>
      </c>
      <c r="EE78" s="49">
        <v>0</v>
      </c>
      <c r="EF78" s="49">
        <v>0</v>
      </c>
      <c r="EG78" s="49">
        <v>0</v>
      </c>
      <c r="EH78" s="49">
        <v>0</v>
      </c>
      <c r="EI78" s="49">
        <v>0</v>
      </c>
      <c r="EJ78" s="49">
        <v>0</v>
      </c>
      <c r="EK78" s="49">
        <v>0</v>
      </c>
      <c r="EL78" s="49">
        <v>0</v>
      </c>
      <c r="EM78" s="49">
        <v>0</v>
      </c>
      <c r="EN78" s="49">
        <v>0</v>
      </c>
      <c r="EO78" s="49">
        <v>0</v>
      </c>
      <c r="EP78" s="49">
        <v>0</v>
      </c>
      <c r="EQ78" s="49">
        <v>0</v>
      </c>
      <c r="ER78" s="49">
        <v>0</v>
      </c>
      <c r="ES78" s="49">
        <v>0</v>
      </c>
      <c r="ET78" s="49">
        <v>0</v>
      </c>
      <c r="EU78" s="49">
        <v>0</v>
      </c>
      <c r="EV78" s="49">
        <v>0</v>
      </c>
      <c r="EW78" s="49">
        <v>0</v>
      </c>
      <c r="EX78" s="49">
        <v>0</v>
      </c>
      <c r="EY78" s="49">
        <v>0</v>
      </c>
      <c r="EZ78" s="49">
        <v>0</v>
      </c>
      <c r="FA78" s="49">
        <v>0</v>
      </c>
      <c r="FB78" s="49">
        <v>0</v>
      </c>
      <c r="FC78" s="49">
        <v>0</v>
      </c>
      <c r="FD78" s="49">
        <v>0</v>
      </c>
      <c r="FE78" s="49">
        <v>0</v>
      </c>
      <c r="FF78" s="49">
        <v>0</v>
      </c>
      <c r="FG78" s="49">
        <v>0</v>
      </c>
      <c r="FH78" s="49">
        <v>0</v>
      </c>
      <c r="FI78" s="49">
        <v>0</v>
      </c>
      <c r="FJ78" s="49">
        <v>0</v>
      </c>
      <c r="FK78" s="49">
        <v>0</v>
      </c>
      <c r="FL78" s="49">
        <v>0</v>
      </c>
      <c r="FM78" s="49">
        <v>0</v>
      </c>
      <c r="FN78" s="49">
        <v>6380625.1400000015</v>
      </c>
      <c r="FO78" s="49">
        <v>0</v>
      </c>
      <c r="FP78" s="49">
        <v>0</v>
      </c>
      <c r="FQ78" s="49">
        <v>0</v>
      </c>
      <c r="FR78" s="49">
        <v>0</v>
      </c>
      <c r="FS78" s="49">
        <v>0</v>
      </c>
      <c r="FT78" s="49">
        <v>5419805.0700000003</v>
      </c>
      <c r="FU78" s="49">
        <v>0</v>
      </c>
      <c r="FV78" s="49">
        <v>3668.62</v>
      </c>
      <c r="FW78" s="49">
        <v>0</v>
      </c>
      <c r="FX78" s="49">
        <v>5416136.4500000002</v>
      </c>
      <c r="FY78" s="49">
        <v>0</v>
      </c>
      <c r="FZ78" s="49">
        <v>960820.070000001</v>
      </c>
      <c r="GA78" s="49">
        <v>0</v>
      </c>
      <c r="GB78" s="49">
        <v>0</v>
      </c>
      <c r="GC78" s="49">
        <v>0</v>
      </c>
      <c r="GD78" s="49">
        <v>960820.070000001</v>
      </c>
      <c r="GE78" s="49">
        <v>0</v>
      </c>
      <c r="GF78" s="49">
        <v>0</v>
      </c>
      <c r="GG78" s="49">
        <v>0</v>
      </c>
      <c r="GH78" s="49">
        <v>0</v>
      </c>
      <c r="GI78" s="49">
        <v>0</v>
      </c>
      <c r="GJ78" s="49">
        <v>0</v>
      </c>
      <c r="GK78" s="49">
        <v>0</v>
      </c>
      <c r="GL78" s="49">
        <v>0</v>
      </c>
      <c r="GM78" s="49">
        <v>0</v>
      </c>
      <c r="GN78" s="49">
        <v>382642048.99612892</v>
      </c>
      <c r="GO78" s="49">
        <v>0</v>
      </c>
      <c r="GP78" s="49">
        <v>0</v>
      </c>
      <c r="GQ78" s="49">
        <v>0</v>
      </c>
      <c r="GR78" s="49">
        <v>0</v>
      </c>
      <c r="GS78" s="49">
        <v>0</v>
      </c>
      <c r="GT78" s="49">
        <v>0</v>
      </c>
      <c r="GU78" s="49">
        <v>0</v>
      </c>
      <c r="GV78" s="49">
        <v>0</v>
      </c>
      <c r="GW78" s="49">
        <v>0</v>
      </c>
      <c r="GX78" s="49">
        <v>0</v>
      </c>
      <c r="GY78" s="49">
        <v>0</v>
      </c>
      <c r="GZ78" s="49">
        <v>0</v>
      </c>
      <c r="HA78" s="49">
        <v>0</v>
      </c>
      <c r="HB78" s="49">
        <v>0</v>
      </c>
      <c r="HC78" s="49">
        <v>0</v>
      </c>
      <c r="HD78" s="49">
        <v>0</v>
      </c>
      <c r="HE78" s="49">
        <v>0</v>
      </c>
      <c r="HF78" s="49">
        <v>0</v>
      </c>
      <c r="HG78" s="49">
        <v>0</v>
      </c>
      <c r="HH78" s="49">
        <v>0</v>
      </c>
      <c r="HI78" s="49">
        <v>0</v>
      </c>
      <c r="HJ78" s="49">
        <v>0</v>
      </c>
      <c r="HK78" s="49">
        <v>0</v>
      </c>
      <c r="HL78" s="49">
        <v>0</v>
      </c>
      <c r="HM78" s="49">
        <v>0</v>
      </c>
      <c r="HN78" s="49">
        <v>0</v>
      </c>
      <c r="HO78" s="49">
        <v>0</v>
      </c>
      <c r="HP78" s="49">
        <v>0</v>
      </c>
      <c r="HQ78" s="49">
        <v>0</v>
      </c>
      <c r="HR78" s="49">
        <v>0</v>
      </c>
      <c r="HS78" s="49">
        <v>0</v>
      </c>
      <c r="HT78" s="49">
        <v>390240516.73612887</v>
      </c>
      <c r="HU78" s="49">
        <v>0</v>
      </c>
    </row>
    <row r="79" spans="1:229" s="35" customFormat="1">
      <c r="A79" s="59" t="s">
        <v>294</v>
      </c>
      <c r="B79" s="48">
        <v>9003</v>
      </c>
      <c r="C79" s="58" t="s">
        <v>295</v>
      </c>
      <c r="D79" s="49">
        <v>633381780.87556303</v>
      </c>
      <c r="E79" s="49">
        <v>342099087.15999997</v>
      </c>
      <c r="F79" s="49">
        <v>45982510.34356764</v>
      </c>
      <c r="G79" s="49">
        <v>61488751.419121414</v>
      </c>
      <c r="H79" s="49">
        <v>429647611.64258754</v>
      </c>
      <c r="I79" s="49">
        <v>128482029.4916442</v>
      </c>
      <c r="J79" s="49">
        <v>157751658.88940781</v>
      </c>
      <c r="K79" s="49">
        <v>152128306.24923435</v>
      </c>
      <c r="L79" s="49">
        <v>34644268.420231</v>
      </c>
      <c r="M79" s="49">
        <v>485707.11999999901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1032275.12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13058897.899999999</v>
      </c>
      <c r="AA79" s="49">
        <v>20770924.23</v>
      </c>
      <c r="AB79" s="49">
        <v>0</v>
      </c>
      <c r="AC79" s="49">
        <v>0</v>
      </c>
      <c r="AD79" s="49">
        <v>73736905.840000004</v>
      </c>
      <c r="AE79" s="49">
        <v>125816252.90000001</v>
      </c>
      <c r="AF79" s="49">
        <v>0</v>
      </c>
      <c r="AG79" s="49">
        <v>0</v>
      </c>
      <c r="AH79" s="49">
        <v>0</v>
      </c>
      <c r="AI79" s="49">
        <v>0</v>
      </c>
      <c r="AJ79" s="49">
        <v>2507973262.7453365</v>
      </c>
      <c r="AK79" s="49">
        <v>154215.82999999999</v>
      </c>
      <c r="AL79" s="49">
        <v>226437890.93175998</v>
      </c>
      <c r="AM79" s="49">
        <v>0</v>
      </c>
      <c r="AN79" s="49">
        <v>0</v>
      </c>
      <c r="AO79" s="49">
        <v>15321706.52</v>
      </c>
      <c r="AP79" s="49">
        <v>0</v>
      </c>
      <c r="AQ79" s="49">
        <v>53158581.340000004</v>
      </c>
      <c r="AR79" s="49">
        <v>0</v>
      </c>
      <c r="AS79" s="49">
        <v>0</v>
      </c>
      <c r="AT79" s="49">
        <v>-1467666.81</v>
      </c>
      <c r="AU79" s="49">
        <v>695987.66</v>
      </c>
      <c r="AV79" s="49">
        <v>28994239.209999997</v>
      </c>
      <c r="AW79" s="49">
        <v>22161481.120000001</v>
      </c>
      <c r="AX79" s="49">
        <v>0</v>
      </c>
      <c r="AY79" s="49">
        <v>7619.04</v>
      </c>
      <c r="AZ79" s="49">
        <v>1260346.5</v>
      </c>
      <c r="BA79" s="49">
        <v>0</v>
      </c>
      <c r="BB79" s="49">
        <v>680891.88</v>
      </c>
      <c r="BC79" s="49">
        <v>485187.32999999996</v>
      </c>
      <c r="BD79" s="49">
        <v>8699426.0100979991</v>
      </c>
      <c r="BE79" s="49">
        <v>13513120.109999999</v>
      </c>
      <c r="BF79" s="49">
        <v>0</v>
      </c>
      <c r="BG79" s="49">
        <v>0</v>
      </c>
      <c r="BH79" s="49">
        <v>0</v>
      </c>
      <c r="BI79" s="49">
        <v>0</v>
      </c>
      <c r="BJ79" s="49">
        <v>-22898.98</v>
      </c>
      <c r="BK79" s="49">
        <v>16979078.420000002</v>
      </c>
      <c r="BL79" s="49">
        <v>-218037.43</v>
      </c>
      <c r="BM79" s="49">
        <v>441241.1</v>
      </c>
      <c r="BN79" s="49">
        <v>0</v>
      </c>
      <c r="BO79" s="49">
        <v>0</v>
      </c>
      <c r="BP79" s="49">
        <v>11522198.716338083</v>
      </c>
      <c r="BQ79" s="49">
        <v>126944.84</v>
      </c>
      <c r="BR79" s="49">
        <v>0</v>
      </c>
      <c r="BS79" s="49">
        <v>0</v>
      </c>
      <c r="BT79" s="49">
        <v>0</v>
      </c>
      <c r="BU79" s="49">
        <v>0</v>
      </c>
      <c r="BV79" s="49">
        <v>47015699.000000007</v>
      </c>
      <c r="BW79" s="49">
        <v>1141751.9100000001</v>
      </c>
      <c r="BX79" s="49">
        <v>0</v>
      </c>
      <c r="BY79" s="49">
        <v>0</v>
      </c>
      <c r="BZ79" s="49">
        <v>163869.6</v>
      </c>
      <c r="CA79" s="49">
        <v>0</v>
      </c>
      <c r="CB79" s="49">
        <v>149977.28999999998</v>
      </c>
      <c r="CC79" s="49">
        <v>7510.29</v>
      </c>
      <c r="CD79" s="49">
        <v>0</v>
      </c>
      <c r="CE79" s="49">
        <v>0</v>
      </c>
      <c r="CF79" s="49">
        <v>0</v>
      </c>
      <c r="CG79" s="49">
        <v>0</v>
      </c>
      <c r="CH79" s="49">
        <v>0</v>
      </c>
      <c r="CI79" s="49">
        <v>0</v>
      </c>
      <c r="CJ79" s="49">
        <v>150013252.34954005</v>
      </c>
      <c r="CK79" s="49">
        <v>6952445.4900000002</v>
      </c>
      <c r="CL79" s="49">
        <v>3999976.2205429999</v>
      </c>
      <c r="CM79" s="49">
        <v>45132.820000000029</v>
      </c>
      <c r="CN79" s="49">
        <v>3090856.8705429998</v>
      </c>
      <c r="CO79" s="49">
        <v>6207.1899999999396</v>
      </c>
      <c r="CP79" s="49">
        <v>0</v>
      </c>
      <c r="CQ79" s="49">
        <v>0</v>
      </c>
      <c r="CR79" s="49">
        <v>2727915.4305429999</v>
      </c>
      <c r="CS79" s="49">
        <v>6207.1899999999396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0</v>
      </c>
      <c r="DA79" s="49">
        <v>0</v>
      </c>
      <c r="DB79" s="49">
        <v>0</v>
      </c>
      <c r="DC79" s="49">
        <v>0</v>
      </c>
      <c r="DD79" s="49">
        <v>2203820.5899999645</v>
      </c>
      <c r="DE79" s="49">
        <v>3453119.36</v>
      </c>
      <c r="DF79" s="49">
        <v>0</v>
      </c>
      <c r="DG79" s="49">
        <v>0</v>
      </c>
      <c r="DH79" s="49">
        <v>0</v>
      </c>
      <c r="DI79" s="49">
        <v>0</v>
      </c>
      <c r="DJ79" s="49">
        <v>0</v>
      </c>
      <c r="DK79" s="49">
        <v>0</v>
      </c>
      <c r="DL79" s="49">
        <v>0</v>
      </c>
      <c r="DM79" s="49">
        <v>0</v>
      </c>
      <c r="DN79" s="49">
        <v>-223440</v>
      </c>
      <c r="DO79" s="49">
        <v>9377675.4000000004</v>
      </c>
      <c r="DP79" s="49">
        <v>0</v>
      </c>
      <c r="DQ79" s="49">
        <v>1795845.0381040005</v>
      </c>
      <c r="DR79" s="49">
        <v>0</v>
      </c>
      <c r="DS79" s="49">
        <v>0</v>
      </c>
      <c r="DT79" s="49">
        <v>0</v>
      </c>
      <c r="DU79" s="49">
        <v>0</v>
      </c>
      <c r="DV79" s="49">
        <v>0</v>
      </c>
      <c r="DW79" s="49">
        <v>1586498.29</v>
      </c>
      <c r="DX79" s="49">
        <v>3553379.8500000006</v>
      </c>
      <c r="DY79" s="49">
        <v>0</v>
      </c>
      <c r="DZ79" s="49">
        <v>0</v>
      </c>
      <c r="EA79" s="49">
        <v>0</v>
      </c>
      <c r="EB79" s="49">
        <v>135517879.58000001</v>
      </c>
      <c r="EC79" s="49">
        <v>4386417.9400000004</v>
      </c>
      <c r="ED79" s="49">
        <v>59972.58</v>
      </c>
      <c r="EE79" s="49">
        <v>-294665.21999999997</v>
      </c>
      <c r="EF79" s="49">
        <v>38325111.299015</v>
      </c>
      <c r="EG79" s="49">
        <v>73460199.189999998</v>
      </c>
      <c r="EH79" s="49">
        <v>16227828.750000002</v>
      </c>
      <c r="EI79" s="49">
        <v>1050856.2600000002</v>
      </c>
      <c r="EJ79" s="49">
        <v>0</v>
      </c>
      <c r="EK79" s="49">
        <v>0</v>
      </c>
      <c r="EL79" s="49">
        <v>0</v>
      </c>
      <c r="EM79" s="49">
        <v>0</v>
      </c>
      <c r="EN79" s="49">
        <v>26222710.050000001</v>
      </c>
      <c r="EO79" s="49">
        <v>0</v>
      </c>
      <c r="EP79" s="49">
        <v>1988082.3366</v>
      </c>
      <c r="EQ79" s="49">
        <v>0</v>
      </c>
      <c r="ER79" s="49">
        <v>0</v>
      </c>
      <c r="ES79" s="49">
        <v>0</v>
      </c>
      <c r="ET79" s="49">
        <v>55656596.829999998</v>
      </c>
      <c r="EU79" s="49">
        <v>14575.32</v>
      </c>
      <c r="EV79" s="49">
        <v>67845792.167999998</v>
      </c>
      <c r="EW79" s="49">
        <v>0</v>
      </c>
      <c r="EX79" s="49">
        <v>2034257644.3543999</v>
      </c>
      <c r="EY79" s="49">
        <v>0</v>
      </c>
      <c r="EZ79" s="49">
        <v>11262889.538800001</v>
      </c>
      <c r="FA79" s="49">
        <v>0</v>
      </c>
      <c r="FB79" s="49">
        <v>470997759.83394998</v>
      </c>
      <c r="FC79" s="49">
        <v>0</v>
      </c>
      <c r="FD79" s="49">
        <v>0</v>
      </c>
      <c r="FE79" s="49">
        <v>104356.54</v>
      </c>
      <c r="FF79" s="49">
        <v>298020.09000000003</v>
      </c>
      <c r="FG79" s="49">
        <v>0</v>
      </c>
      <c r="FH79" s="49">
        <v>24744967.2348</v>
      </c>
      <c r="FI79" s="49">
        <v>0</v>
      </c>
      <c r="FJ79" s="49">
        <v>68260504.284400001</v>
      </c>
      <c r="FK79" s="49">
        <v>0</v>
      </c>
      <c r="FL79" s="49">
        <v>0</v>
      </c>
      <c r="FM79" s="49">
        <v>0</v>
      </c>
      <c r="FN79" s="49">
        <v>2222794515.7750001</v>
      </c>
      <c r="FO79" s="49">
        <v>39351840.120000005</v>
      </c>
      <c r="FP79" s="49">
        <v>0</v>
      </c>
      <c r="FQ79" s="49">
        <v>0</v>
      </c>
      <c r="FR79" s="49">
        <v>100866.25</v>
      </c>
      <c r="FS79" s="49">
        <v>0</v>
      </c>
      <c r="FT79" s="49">
        <v>576218159.81400025</v>
      </c>
      <c r="FU79" s="49">
        <v>0</v>
      </c>
      <c r="FV79" s="49">
        <v>9267930.0880810898</v>
      </c>
      <c r="FW79" s="49">
        <v>0</v>
      </c>
      <c r="FX79" s="49">
        <v>566950229.72591913</v>
      </c>
      <c r="FY79" s="49">
        <v>0</v>
      </c>
      <c r="FZ79" s="49">
        <v>1646475489.7109997</v>
      </c>
      <c r="GA79" s="49">
        <v>39351840.120000005</v>
      </c>
      <c r="GB79" s="49">
        <v>262198255.86885953</v>
      </c>
      <c r="GC79" s="49">
        <v>8009477.4299999997</v>
      </c>
      <c r="GD79" s="49">
        <v>1384277233.8421404</v>
      </c>
      <c r="GE79" s="49">
        <v>31342362.690000005</v>
      </c>
      <c r="GF79" s="49">
        <v>75893.73</v>
      </c>
      <c r="GG79" s="49">
        <v>317035.02</v>
      </c>
      <c r="GH79" s="49">
        <v>0</v>
      </c>
      <c r="GI79" s="49">
        <v>0</v>
      </c>
      <c r="GJ79" s="49">
        <v>0</v>
      </c>
      <c r="GK79" s="49">
        <v>0</v>
      </c>
      <c r="GL79" s="49">
        <v>0</v>
      </c>
      <c r="GM79" s="49">
        <v>0</v>
      </c>
      <c r="GN79" s="49">
        <v>382642048.99612892</v>
      </c>
      <c r="GO79" s="49">
        <v>0</v>
      </c>
      <c r="GP79" s="49">
        <v>0</v>
      </c>
      <c r="GQ79" s="49">
        <v>0</v>
      </c>
      <c r="GR79" s="49">
        <v>0</v>
      </c>
      <c r="GS79" s="49">
        <v>0</v>
      </c>
      <c r="GT79" s="49">
        <v>0</v>
      </c>
      <c r="GU79" s="49">
        <v>0</v>
      </c>
      <c r="GV79" s="49">
        <v>0</v>
      </c>
      <c r="GW79" s="49">
        <v>0</v>
      </c>
      <c r="GX79" s="49">
        <v>0</v>
      </c>
      <c r="GY79" s="49">
        <v>0</v>
      </c>
      <c r="GZ79" s="49">
        <v>0</v>
      </c>
      <c r="HA79" s="49">
        <v>0</v>
      </c>
      <c r="HB79" s="49">
        <v>0</v>
      </c>
      <c r="HC79" s="49">
        <v>0</v>
      </c>
      <c r="HD79" s="49">
        <v>0</v>
      </c>
      <c r="HE79" s="49">
        <v>0</v>
      </c>
      <c r="HF79" s="49">
        <v>0</v>
      </c>
      <c r="HG79" s="49">
        <v>0</v>
      </c>
      <c r="HH79" s="49">
        <v>0</v>
      </c>
      <c r="HI79" s="49">
        <v>0</v>
      </c>
      <c r="HJ79" s="49">
        <v>0</v>
      </c>
      <c r="HK79" s="49">
        <v>0</v>
      </c>
      <c r="HL79" s="49">
        <v>0</v>
      </c>
      <c r="HM79" s="49">
        <v>0</v>
      </c>
      <c r="HN79" s="49">
        <v>0</v>
      </c>
      <c r="HO79" s="49">
        <v>0</v>
      </c>
      <c r="HP79" s="49">
        <v>0</v>
      </c>
      <c r="HQ79" s="49">
        <v>0</v>
      </c>
      <c r="HR79" s="49">
        <v>0</v>
      </c>
      <c r="HS79" s="49">
        <v>0</v>
      </c>
      <c r="HT79" s="49">
        <v>9308555030.4415894</v>
      </c>
      <c r="HU79" s="49">
        <v>756012417.9881041</v>
      </c>
    </row>
    <row r="80" spans="1:229" s="35" customFormat="1">
      <c r="A80" s="53"/>
      <c r="B80" s="53"/>
      <c r="C80" s="53"/>
    </row>
    <row r="81" spans="1:3" s="35" customFormat="1">
      <c r="A81" s="53"/>
      <c r="B81" s="53"/>
      <c r="C81" s="53"/>
    </row>
    <row r="82" spans="1:3" s="35" customFormat="1">
      <c r="A82" s="53"/>
      <c r="B82" s="53"/>
      <c r="C82" s="53"/>
    </row>
    <row r="83" spans="1:3" s="35" customFormat="1">
      <c r="A83" s="53"/>
      <c r="B83" s="53"/>
      <c r="C83" s="53"/>
    </row>
    <row r="84" spans="1:3" s="35" customFormat="1">
      <c r="A84" s="53"/>
      <c r="B84" s="53"/>
      <c r="C84" s="53"/>
    </row>
    <row r="85" spans="1:3" s="35" customFormat="1">
      <c r="A85" s="53"/>
      <c r="B85" s="53"/>
      <c r="C85" s="53"/>
    </row>
    <row r="86" spans="1:3" s="35" customFormat="1">
      <c r="A86" s="53"/>
      <c r="B86" s="53"/>
      <c r="C86" s="53"/>
    </row>
    <row r="87" spans="1:3" s="35" customFormat="1">
      <c r="A87" s="53"/>
      <c r="B87" s="53"/>
      <c r="C87" s="53"/>
    </row>
    <row r="88" spans="1:3" s="35" customFormat="1">
      <c r="A88" s="53"/>
      <c r="B88" s="53"/>
      <c r="C88" s="53"/>
    </row>
    <row r="89" spans="1:3" s="35" customFormat="1">
      <c r="A89" s="53"/>
      <c r="B89" s="53"/>
      <c r="C89" s="53"/>
    </row>
    <row r="90" spans="1:3" s="35" customFormat="1">
      <c r="A90" s="53"/>
      <c r="B90" s="53"/>
      <c r="C90" s="53"/>
    </row>
    <row r="91" spans="1:3" s="35" customFormat="1">
      <c r="A91" s="53"/>
      <c r="B91" s="53"/>
      <c r="C91" s="53"/>
    </row>
    <row r="92" spans="1:3" s="35" customFormat="1">
      <c r="A92" s="53"/>
      <c r="B92" s="53"/>
      <c r="C92" s="53"/>
    </row>
    <row r="93" spans="1:3" s="35" customFormat="1">
      <c r="A93" s="53"/>
      <c r="B93" s="53"/>
      <c r="C93" s="53"/>
    </row>
    <row r="94" spans="1:3" s="35" customFormat="1">
      <c r="A94" s="53"/>
      <c r="B94" s="53"/>
      <c r="C94" s="53"/>
    </row>
    <row r="95" spans="1:3" s="35" customFormat="1">
      <c r="A95" s="53"/>
      <c r="B95" s="53"/>
      <c r="C95" s="53"/>
    </row>
    <row r="96" spans="1:3" s="35" customFormat="1">
      <c r="A96" s="53"/>
      <c r="B96" s="53"/>
      <c r="C96" s="53"/>
    </row>
    <row r="97" spans="1:3" s="35" customFormat="1">
      <c r="A97" s="53"/>
      <c r="B97" s="53"/>
      <c r="C97" s="53"/>
    </row>
    <row r="98" spans="1:3" s="35" customFormat="1">
      <c r="A98" s="53"/>
      <c r="B98" s="53"/>
      <c r="C98" s="53"/>
    </row>
    <row r="99" spans="1:3" s="35" customFormat="1">
      <c r="A99" s="53"/>
      <c r="B99" s="53"/>
      <c r="C99" s="53"/>
    </row>
    <row r="100" spans="1:3" s="35" customFormat="1">
      <c r="A100" s="53"/>
      <c r="B100" s="53"/>
      <c r="C100" s="53"/>
    </row>
    <row r="101" spans="1:3" s="35" customFormat="1">
      <c r="A101" s="53"/>
      <c r="B101" s="53"/>
      <c r="C101" s="53"/>
    </row>
    <row r="102" spans="1:3" s="35" customFormat="1">
      <c r="A102" s="53"/>
      <c r="B102" s="53"/>
      <c r="C102" s="53"/>
    </row>
    <row r="103" spans="1:3" s="35" customFormat="1">
      <c r="A103" s="53"/>
      <c r="B103" s="53"/>
      <c r="C103" s="53"/>
    </row>
    <row r="104" spans="1:3" s="35" customFormat="1">
      <c r="A104" s="53"/>
      <c r="B104" s="53"/>
      <c r="C104" s="53"/>
    </row>
    <row r="105" spans="1:3" s="35" customFormat="1">
      <c r="A105" s="53"/>
      <c r="B105" s="53"/>
      <c r="C105" s="53"/>
    </row>
    <row r="106" spans="1:3" s="35" customFormat="1">
      <c r="A106" s="53"/>
      <c r="B106" s="53"/>
      <c r="C106" s="53"/>
    </row>
    <row r="107" spans="1:3" s="35" customFormat="1">
      <c r="A107" s="53"/>
      <c r="B107" s="53"/>
      <c r="C107" s="53"/>
    </row>
    <row r="108" spans="1:3" s="35" customFormat="1">
      <c r="A108" s="53"/>
      <c r="B108" s="53"/>
      <c r="C108" s="53"/>
    </row>
    <row r="109" spans="1:3" s="35" customFormat="1">
      <c r="A109" s="53"/>
      <c r="B109" s="53"/>
      <c r="C109" s="53"/>
    </row>
    <row r="110" spans="1:3" s="35" customFormat="1">
      <c r="A110" s="53"/>
      <c r="B110" s="53"/>
      <c r="C110" s="53"/>
    </row>
    <row r="111" spans="1:3" s="35" customFormat="1">
      <c r="A111" s="53"/>
      <c r="B111" s="53"/>
      <c r="C111" s="53"/>
    </row>
    <row r="112" spans="1:3" s="35" customFormat="1">
      <c r="A112" s="53"/>
      <c r="B112" s="53"/>
      <c r="C112" s="53"/>
    </row>
    <row r="113" spans="1:3" s="35" customFormat="1">
      <c r="A113" s="53"/>
      <c r="B113" s="53"/>
      <c r="C113" s="53"/>
    </row>
    <row r="114" spans="1:3" s="35" customFormat="1">
      <c r="A114" s="53"/>
      <c r="B114" s="53"/>
      <c r="C114" s="53"/>
    </row>
    <row r="115" spans="1:3" s="35" customFormat="1">
      <c r="A115" s="53"/>
      <c r="B115" s="53"/>
      <c r="C115" s="53"/>
    </row>
    <row r="116" spans="1:3" s="35" customFormat="1">
      <c r="A116" s="53"/>
      <c r="B116" s="53"/>
      <c r="C116" s="53"/>
    </row>
    <row r="117" spans="1:3" s="35" customFormat="1">
      <c r="A117" s="53"/>
      <c r="B117" s="53"/>
      <c r="C117" s="53"/>
    </row>
    <row r="118" spans="1:3" s="35" customFormat="1">
      <c r="A118" s="53"/>
      <c r="B118" s="53"/>
      <c r="C118" s="53"/>
    </row>
    <row r="119" spans="1:3" s="35" customFormat="1">
      <c r="A119" s="53"/>
      <c r="B119" s="53"/>
      <c r="C119" s="53"/>
    </row>
    <row r="120" spans="1:3" s="35" customFormat="1">
      <c r="A120" s="53"/>
      <c r="B120" s="53"/>
      <c r="C120" s="53"/>
    </row>
    <row r="121" spans="1:3" s="35" customFormat="1">
      <c r="A121" s="53"/>
      <c r="B121" s="53"/>
      <c r="C121" s="53"/>
    </row>
    <row r="122" spans="1:3" s="35" customFormat="1">
      <c r="A122" s="53"/>
      <c r="B122" s="53"/>
      <c r="C122" s="53"/>
    </row>
    <row r="123" spans="1:3" s="35" customFormat="1">
      <c r="A123" s="53"/>
      <c r="B123" s="53"/>
      <c r="C123" s="53"/>
    </row>
    <row r="124" spans="1:3" s="35" customFormat="1">
      <c r="A124" s="53"/>
      <c r="B124" s="53"/>
      <c r="C124" s="53"/>
    </row>
    <row r="125" spans="1:3" s="35" customFormat="1">
      <c r="A125" s="53"/>
      <c r="B125" s="53"/>
      <c r="C125" s="53"/>
    </row>
    <row r="126" spans="1:3" s="35" customFormat="1">
      <c r="A126" s="53"/>
      <c r="B126" s="53"/>
      <c r="C126" s="53"/>
    </row>
    <row r="127" spans="1:3" s="35" customFormat="1">
      <c r="A127" s="53"/>
      <c r="B127" s="53"/>
      <c r="C127" s="53"/>
    </row>
    <row r="128" spans="1:3" s="35" customFormat="1">
      <c r="A128" s="53"/>
      <c r="B128" s="53"/>
      <c r="C128" s="53"/>
    </row>
    <row r="129" spans="1:229" s="35" customFormat="1">
      <c r="A129" s="53"/>
      <c r="B129" s="53"/>
      <c r="C129" s="53"/>
    </row>
    <row r="130" spans="1:229" s="35" customFormat="1">
      <c r="A130" s="53"/>
      <c r="B130" s="53"/>
      <c r="C130" s="53"/>
    </row>
    <row r="131" spans="1:229" s="35" customFormat="1">
      <c r="A131" s="53"/>
      <c r="B131" s="53"/>
      <c r="C131" s="53"/>
    </row>
    <row r="132" spans="1:229" s="35" customFormat="1">
      <c r="A132" s="53"/>
      <c r="B132" s="53"/>
      <c r="C132" s="53"/>
    </row>
    <row r="133" spans="1:229" s="35" customFormat="1">
      <c r="A133" s="53"/>
      <c r="B133" s="53"/>
      <c r="C133" s="53"/>
    </row>
    <row r="134" spans="1:229" s="35" customFormat="1">
      <c r="A134" s="53"/>
      <c r="B134" s="53"/>
      <c r="C134" s="53"/>
    </row>
    <row r="135" spans="1:229" s="35" customFormat="1">
      <c r="A135" s="53"/>
      <c r="B135" s="53"/>
      <c r="C135" s="53"/>
    </row>
    <row r="136" spans="1:229" s="35" customFormat="1">
      <c r="A136" s="53"/>
      <c r="B136" s="53"/>
      <c r="C136" s="53"/>
    </row>
    <row r="137" spans="1:229" s="35" customFormat="1">
      <c r="A137" s="53"/>
      <c r="B137" s="53"/>
      <c r="C137" s="53"/>
    </row>
    <row r="138" spans="1:229" s="35" customFormat="1">
      <c r="A138" s="53"/>
      <c r="B138" s="53"/>
      <c r="C138" s="53"/>
    </row>
    <row r="139" spans="1:229" s="35" customFormat="1"/>
    <row r="140" spans="1:229" s="35" customFormat="1"/>
    <row r="141" spans="1:229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</row>
    <row r="142" spans="1:229" s="35" customFormat="1"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</row>
    <row r="143" spans="1:229" s="35" customFormat="1"/>
    <row r="144" spans="1:229" s="35" customFormat="1"/>
    <row r="145" spans="1:3" s="35" customFormat="1"/>
    <row r="146" spans="1:3" s="35" customFormat="1">
      <c r="A146" s="53"/>
      <c r="B146" s="53"/>
      <c r="C146" s="53"/>
    </row>
    <row r="147" spans="1:3" s="35" customFormat="1">
      <c r="A147" s="53"/>
      <c r="B147" s="53"/>
      <c r="C147" s="53"/>
    </row>
    <row r="148" spans="1:3" s="35" customFormat="1">
      <c r="A148" s="53"/>
      <c r="B148" s="53"/>
      <c r="C148" s="53"/>
    </row>
    <row r="149" spans="1:3" s="35" customFormat="1">
      <c r="A149" s="53"/>
      <c r="B149" s="53"/>
      <c r="C149" s="53"/>
    </row>
    <row r="150" spans="1:3" s="35" customFormat="1">
      <c r="A150" s="53"/>
      <c r="B150" s="53"/>
      <c r="C150" s="53"/>
    </row>
    <row r="151" spans="1:3" s="35" customFormat="1">
      <c r="A151" s="53"/>
      <c r="B151" s="53"/>
      <c r="C151" s="53"/>
    </row>
    <row r="152" spans="1:3" s="35" customFormat="1">
      <c r="A152" s="53"/>
      <c r="B152" s="53"/>
      <c r="C152" s="53"/>
    </row>
    <row r="153" spans="1:3" s="35" customFormat="1">
      <c r="A153" s="53"/>
      <c r="B153" s="53"/>
      <c r="C153" s="53"/>
    </row>
    <row r="154" spans="1:3" s="35" customFormat="1">
      <c r="A154" s="53"/>
      <c r="B154" s="53"/>
      <c r="C154" s="53"/>
    </row>
    <row r="155" spans="1:3" s="35" customFormat="1">
      <c r="A155" s="53"/>
      <c r="B155" s="53"/>
      <c r="C155" s="53"/>
    </row>
    <row r="156" spans="1:3" s="35" customFormat="1">
      <c r="A156" s="53"/>
      <c r="B156" s="53"/>
      <c r="C156" s="53"/>
    </row>
    <row r="157" spans="1:3" s="35" customFormat="1">
      <c r="A157" s="53"/>
      <c r="B157" s="53"/>
      <c r="C157" s="53"/>
    </row>
    <row r="158" spans="1:3" s="35" customFormat="1">
      <c r="A158" s="53"/>
      <c r="B158" s="53"/>
      <c r="C158" s="53"/>
    </row>
    <row r="159" spans="1:3" s="35" customFormat="1">
      <c r="A159" s="53"/>
      <c r="B159" s="53"/>
      <c r="C159" s="53"/>
    </row>
    <row r="160" spans="1:3" s="35" customFormat="1">
      <c r="A160" s="53"/>
      <c r="B160" s="53"/>
      <c r="C160" s="53"/>
    </row>
    <row r="161" spans="1:241" s="35" customFormat="1">
      <c r="A161" s="53"/>
      <c r="B161" s="53"/>
      <c r="C161" s="53"/>
    </row>
    <row r="162" spans="1:241" s="35" customFormat="1">
      <c r="A162" s="53"/>
      <c r="B162" s="53"/>
      <c r="C162" s="53"/>
    </row>
    <row r="163" spans="1:241" s="35" customFormat="1">
      <c r="A163" s="53"/>
      <c r="B163" s="53"/>
      <c r="C163" s="5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</row>
  </sheetData>
  <mergeCells count="113">
    <mergeCell ref="D5:E5"/>
    <mergeCell ref="F5:G5"/>
    <mergeCell ref="H5:I5"/>
    <mergeCell ref="J5:K5"/>
    <mergeCell ref="L5:M5"/>
    <mergeCell ref="N5:O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BX5:BY5"/>
    <mergeCell ref="BZ5:CA5"/>
    <mergeCell ref="CB5:CC5"/>
    <mergeCell ref="CD5:CE5"/>
    <mergeCell ref="CF5:CG5"/>
    <mergeCell ref="CH5:CI5"/>
    <mergeCell ref="BL5:BM5"/>
    <mergeCell ref="BN5:BO5"/>
    <mergeCell ref="BP5:BQ5"/>
    <mergeCell ref="BR5:BS5"/>
    <mergeCell ref="BT5:BU5"/>
    <mergeCell ref="BV5:BW5"/>
    <mergeCell ref="CV5:CW5"/>
    <mergeCell ref="CX5:CY5"/>
    <mergeCell ref="CZ5:DA5"/>
    <mergeCell ref="DB5:DC5"/>
    <mergeCell ref="DD5:DE5"/>
    <mergeCell ref="DF5:DG5"/>
    <mergeCell ref="CJ5:CK5"/>
    <mergeCell ref="CL5:CM5"/>
    <mergeCell ref="CN5:CO5"/>
    <mergeCell ref="CP5:CQ5"/>
    <mergeCell ref="CR5:CS5"/>
    <mergeCell ref="CT5:CU5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ER5:ES5"/>
    <mergeCell ref="ET5:EU5"/>
    <mergeCell ref="EV5:EW5"/>
    <mergeCell ref="EX5:EY5"/>
    <mergeCell ref="EZ5:FA5"/>
    <mergeCell ref="FB5:FC5"/>
    <mergeCell ref="EF5:EG5"/>
    <mergeCell ref="EH5:EI5"/>
    <mergeCell ref="EJ5:EK5"/>
    <mergeCell ref="EL5:EM5"/>
    <mergeCell ref="EN5:EO5"/>
    <mergeCell ref="EP5:EQ5"/>
    <mergeCell ref="FP5:FQ5"/>
    <mergeCell ref="FR5:FS5"/>
    <mergeCell ref="FT5:FU5"/>
    <mergeCell ref="FV5:FW5"/>
    <mergeCell ref="FX5:FY5"/>
    <mergeCell ref="FZ5:GA5"/>
    <mergeCell ref="FD5:FE5"/>
    <mergeCell ref="FF5:FG5"/>
    <mergeCell ref="FH5:FI5"/>
    <mergeCell ref="FJ5:FK5"/>
    <mergeCell ref="FL5:FM5"/>
    <mergeCell ref="FN5:FO5"/>
    <mergeCell ref="GN5:GO5"/>
    <mergeCell ref="GP5:GQ5"/>
    <mergeCell ref="GR5:GS5"/>
    <mergeCell ref="GT5:GU5"/>
    <mergeCell ref="GV5:GW5"/>
    <mergeCell ref="GX5:GY5"/>
    <mergeCell ref="GB5:GC5"/>
    <mergeCell ref="GD5:GE5"/>
    <mergeCell ref="GF5:GG5"/>
    <mergeCell ref="GH5:GI5"/>
    <mergeCell ref="GJ5:GK5"/>
    <mergeCell ref="GL5:GM5"/>
    <mergeCell ref="HL5:HM5"/>
    <mergeCell ref="HN5:HO5"/>
    <mergeCell ref="HP5:HQ5"/>
    <mergeCell ref="HR5:HS5"/>
    <mergeCell ref="HT5:HU5"/>
    <mergeCell ref="GZ5:HA5"/>
    <mergeCell ref="HB5:HC5"/>
    <mergeCell ref="HD5:HE5"/>
    <mergeCell ref="HF5:HG5"/>
    <mergeCell ref="HH5:HI5"/>
    <mergeCell ref="HJ5:HK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D65F-FFC8-4506-91B7-5082B628DA25}">
  <dimension ref="A1:IH163"/>
  <sheetViews>
    <sheetView showGridLines="0" zoomScale="80" zoomScaleNormal="80" workbookViewId="0">
      <pane xSplit="3" ySplit="6" topLeftCell="D7" activePane="bottomRight" state="frozen"/>
      <selection activeCell="HK58" sqref="HK58"/>
      <selection pane="topRight" activeCell="HK58" sqref="HK58"/>
      <selection pane="bottomLeft" activeCell="HK58" sqref="HK58"/>
      <selection pane="bottomRight" activeCell="D7" sqref="D7"/>
    </sheetView>
  </sheetViews>
  <sheetFormatPr defaultColWidth="9.140625" defaultRowHeight="12.75"/>
  <cols>
    <col min="1" max="1" width="58.7109375" style="6" customWidth="1"/>
    <col min="2" max="3" width="15.7109375" style="6" customWidth="1"/>
    <col min="4" max="230" width="15.5703125" style="3" customWidth="1"/>
    <col min="231" max="231" width="14.5703125" style="3" customWidth="1"/>
    <col min="232" max="16384" width="9.140625" style="3"/>
  </cols>
  <sheetData>
    <row r="1" spans="1:230" ht="15" customHeight="1">
      <c r="A1" s="1" t="s">
        <v>0</v>
      </c>
      <c r="B1" s="2"/>
      <c r="C1" s="2"/>
    </row>
    <row r="2" spans="1:230" ht="15" customHeight="1">
      <c r="A2" s="1" t="s">
        <v>6</v>
      </c>
      <c r="B2" s="2"/>
      <c r="C2" s="2"/>
    </row>
    <row r="3" spans="1:230" ht="15" customHeight="1">
      <c r="A3" s="5" t="s">
        <v>364</v>
      </c>
      <c r="B3" s="2"/>
      <c r="C3" s="2"/>
    </row>
    <row r="4" spans="1:230" ht="15" customHeight="1"/>
    <row r="5" spans="1:230" ht="22.5" customHeight="1">
      <c r="D5" s="99">
        <v>701</v>
      </c>
      <c r="E5" s="100"/>
      <c r="F5" s="99">
        <v>900</v>
      </c>
      <c r="G5" s="100"/>
      <c r="H5" s="99">
        <v>901</v>
      </c>
      <c r="I5" s="100"/>
      <c r="J5" s="99">
        <v>902</v>
      </c>
      <c r="K5" s="100"/>
      <c r="L5" s="99">
        <v>702</v>
      </c>
      <c r="M5" s="100"/>
      <c r="N5" s="99">
        <v>703</v>
      </c>
      <c r="O5" s="100"/>
      <c r="P5" s="99">
        <v>704</v>
      </c>
      <c r="Q5" s="100"/>
      <c r="R5" s="99">
        <v>705</v>
      </c>
      <c r="S5" s="100"/>
      <c r="T5" s="99">
        <v>706</v>
      </c>
      <c r="U5" s="100"/>
      <c r="V5" s="99">
        <v>707</v>
      </c>
      <c r="W5" s="100"/>
      <c r="X5" s="99">
        <v>708</v>
      </c>
      <c r="Y5" s="100"/>
      <c r="Z5" s="99">
        <v>710</v>
      </c>
      <c r="AA5" s="100"/>
      <c r="AB5" s="99">
        <v>711</v>
      </c>
      <c r="AC5" s="100"/>
      <c r="AD5" s="99">
        <v>712</v>
      </c>
      <c r="AE5" s="100"/>
      <c r="AF5" s="99">
        <v>713</v>
      </c>
      <c r="AG5" s="100"/>
      <c r="AH5" s="99">
        <v>714</v>
      </c>
      <c r="AI5" s="100"/>
      <c r="AJ5" s="99" t="s">
        <v>159</v>
      </c>
      <c r="AK5" s="100"/>
      <c r="AL5" s="99">
        <v>903</v>
      </c>
      <c r="AM5" s="100"/>
      <c r="AN5" s="99">
        <v>716</v>
      </c>
      <c r="AO5" s="100"/>
      <c r="AP5" s="99">
        <v>717</v>
      </c>
      <c r="AQ5" s="100"/>
      <c r="AR5" s="99">
        <v>718</v>
      </c>
      <c r="AS5" s="100"/>
      <c r="AT5" s="99">
        <v>719</v>
      </c>
      <c r="AU5" s="100"/>
      <c r="AV5" s="99">
        <v>720</v>
      </c>
      <c r="AW5" s="100"/>
      <c r="AX5" s="99">
        <v>721</v>
      </c>
      <c r="AY5" s="100"/>
      <c r="AZ5" s="99">
        <v>722</v>
      </c>
      <c r="BA5" s="100"/>
      <c r="BB5" s="99">
        <v>723</v>
      </c>
      <c r="BC5" s="100"/>
      <c r="BD5" s="99">
        <v>724</v>
      </c>
      <c r="BE5" s="100"/>
      <c r="BF5" s="99">
        <v>725</v>
      </c>
      <c r="BG5" s="100"/>
      <c r="BH5" s="99">
        <v>726</v>
      </c>
      <c r="BI5" s="100"/>
      <c r="BJ5" s="99">
        <v>727</v>
      </c>
      <c r="BK5" s="100"/>
      <c r="BL5" s="99">
        <v>728</v>
      </c>
      <c r="BM5" s="100"/>
      <c r="BN5" s="99">
        <v>729</v>
      </c>
      <c r="BO5" s="100"/>
      <c r="BP5" s="99">
        <v>730</v>
      </c>
      <c r="BQ5" s="100"/>
      <c r="BR5" s="99">
        <v>731</v>
      </c>
      <c r="BS5" s="100"/>
      <c r="BT5" s="99">
        <v>732</v>
      </c>
      <c r="BU5" s="100"/>
      <c r="BV5" s="99">
        <v>733</v>
      </c>
      <c r="BW5" s="100"/>
      <c r="BX5" s="99">
        <v>734</v>
      </c>
      <c r="BY5" s="100"/>
      <c r="BZ5" s="99">
        <v>735</v>
      </c>
      <c r="CA5" s="100"/>
      <c r="CB5" s="99">
        <v>736</v>
      </c>
      <c r="CC5" s="100"/>
      <c r="CD5" s="99">
        <v>737</v>
      </c>
      <c r="CE5" s="100"/>
      <c r="CF5" s="99">
        <v>738</v>
      </c>
      <c r="CG5" s="100"/>
      <c r="CH5" s="99">
        <v>739</v>
      </c>
      <c r="CI5" s="100"/>
      <c r="CJ5" s="99">
        <v>740</v>
      </c>
      <c r="CK5" s="100"/>
      <c r="CL5" s="99">
        <v>741</v>
      </c>
      <c r="CM5" s="100"/>
      <c r="CN5" s="99">
        <v>742</v>
      </c>
      <c r="CO5" s="100"/>
      <c r="CP5" s="99">
        <v>743</v>
      </c>
      <c r="CQ5" s="100"/>
      <c r="CR5" s="99">
        <v>744</v>
      </c>
      <c r="CS5" s="100"/>
      <c r="CT5" s="99">
        <v>745</v>
      </c>
      <c r="CU5" s="100"/>
      <c r="CV5" s="99">
        <v>746</v>
      </c>
      <c r="CW5" s="100"/>
      <c r="CX5" s="99">
        <v>747</v>
      </c>
      <c r="CY5" s="100"/>
      <c r="CZ5" s="99">
        <v>748</v>
      </c>
      <c r="DA5" s="100"/>
      <c r="DB5" s="99">
        <v>749</v>
      </c>
      <c r="DC5" s="100"/>
      <c r="DD5" s="99">
        <v>750</v>
      </c>
      <c r="DE5" s="100"/>
      <c r="DF5" s="99">
        <v>751</v>
      </c>
      <c r="DG5" s="100"/>
      <c r="DH5" s="99">
        <v>752</v>
      </c>
      <c r="DI5" s="100"/>
      <c r="DJ5" s="99">
        <v>753</v>
      </c>
      <c r="DK5" s="100"/>
      <c r="DL5" s="99">
        <v>754</v>
      </c>
      <c r="DM5" s="100"/>
      <c r="DN5" s="99">
        <v>755</v>
      </c>
      <c r="DO5" s="100"/>
      <c r="DP5" s="99">
        <v>756</v>
      </c>
      <c r="DQ5" s="100"/>
      <c r="DR5" s="99">
        <v>757</v>
      </c>
      <c r="DS5" s="100"/>
      <c r="DT5" s="99">
        <v>758</v>
      </c>
      <c r="DU5" s="100"/>
      <c r="DV5" s="99">
        <v>759</v>
      </c>
      <c r="DW5" s="100"/>
      <c r="DX5" s="99">
        <v>760</v>
      </c>
      <c r="DY5" s="100"/>
      <c r="DZ5" s="99">
        <v>761</v>
      </c>
      <c r="EA5" s="100"/>
      <c r="EB5" s="99">
        <v>765</v>
      </c>
      <c r="EC5" s="100"/>
      <c r="ED5" s="99">
        <v>766</v>
      </c>
      <c r="EE5" s="100"/>
      <c r="EF5" s="99">
        <v>767</v>
      </c>
      <c r="EG5" s="100"/>
      <c r="EH5" s="99">
        <v>768</v>
      </c>
      <c r="EI5" s="100"/>
      <c r="EJ5" s="99">
        <v>769</v>
      </c>
      <c r="EK5" s="100"/>
      <c r="EL5" s="99">
        <v>770</v>
      </c>
      <c r="EM5" s="100"/>
      <c r="EN5" s="99">
        <v>771</v>
      </c>
      <c r="EO5" s="100"/>
      <c r="EP5" s="99">
        <v>773</v>
      </c>
      <c r="EQ5" s="100"/>
      <c r="ER5" s="99">
        <v>774</v>
      </c>
      <c r="ES5" s="100"/>
      <c r="ET5" s="99">
        <v>775</v>
      </c>
      <c r="EU5" s="100"/>
      <c r="EV5" s="99">
        <v>776</v>
      </c>
      <c r="EW5" s="100"/>
      <c r="EX5" s="99">
        <v>777</v>
      </c>
      <c r="EY5" s="100"/>
      <c r="EZ5" s="99">
        <v>778</v>
      </c>
      <c r="FA5" s="100"/>
      <c r="FB5" s="99">
        <v>779</v>
      </c>
      <c r="FC5" s="100"/>
      <c r="FD5" s="99">
        <v>780</v>
      </c>
      <c r="FE5" s="100"/>
      <c r="FF5" s="99">
        <v>781</v>
      </c>
      <c r="FG5" s="100"/>
      <c r="FH5" s="99">
        <v>782</v>
      </c>
      <c r="FI5" s="100"/>
      <c r="FJ5" s="99">
        <v>783</v>
      </c>
      <c r="FK5" s="100"/>
      <c r="FL5" s="99">
        <v>784</v>
      </c>
      <c r="FM5" s="100"/>
      <c r="FN5" s="99">
        <v>785</v>
      </c>
      <c r="FO5" s="100"/>
      <c r="FP5" s="99">
        <v>904</v>
      </c>
      <c r="FQ5" s="100"/>
      <c r="FR5" s="99">
        <v>905</v>
      </c>
      <c r="FS5" s="100"/>
      <c r="FT5" s="99">
        <v>906</v>
      </c>
      <c r="FU5" s="100"/>
      <c r="FV5" s="99">
        <v>90601</v>
      </c>
      <c r="FW5" s="100"/>
      <c r="FX5" s="99">
        <v>90602</v>
      </c>
      <c r="FY5" s="100"/>
      <c r="FZ5" s="99">
        <v>907</v>
      </c>
      <c r="GA5" s="100"/>
      <c r="GB5" s="99">
        <v>90701</v>
      </c>
      <c r="GC5" s="100"/>
      <c r="GD5" s="99">
        <v>90702</v>
      </c>
      <c r="GE5" s="100"/>
      <c r="GF5" s="99">
        <v>786</v>
      </c>
      <c r="GG5" s="100"/>
      <c r="GH5" s="99">
        <v>789</v>
      </c>
      <c r="GI5" s="100"/>
      <c r="GJ5" s="99">
        <v>798</v>
      </c>
      <c r="GK5" s="100"/>
      <c r="GL5" s="99">
        <v>790</v>
      </c>
      <c r="GM5" s="100"/>
      <c r="GN5" s="99">
        <v>791</v>
      </c>
      <c r="GO5" s="100"/>
      <c r="GP5" s="99">
        <v>792</v>
      </c>
      <c r="GQ5" s="100"/>
      <c r="GR5" s="99">
        <v>793</v>
      </c>
      <c r="GS5" s="100"/>
      <c r="GT5" s="99">
        <v>794</v>
      </c>
      <c r="GU5" s="100"/>
      <c r="GV5" s="99">
        <v>795</v>
      </c>
      <c r="GW5" s="100"/>
      <c r="GX5" s="99">
        <v>796</v>
      </c>
      <c r="GY5" s="100"/>
      <c r="GZ5" s="99">
        <v>797</v>
      </c>
      <c r="HA5" s="100"/>
      <c r="HB5" s="99">
        <v>908</v>
      </c>
      <c r="HC5" s="100"/>
      <c r="HD5" s="99">
        <v>909</v>
      </c>
      <c r="HE5" s="100"/>
      <c r="HF5" s="99">
        <v>910</v>
      </c>
      <c r="HG5" s="100"/>
      <c r="HH5" s="99">
        <v>91001</v>
      </c>
      <c r="HI5" s="100"/>
      <c r="HJ5" s="99">
        <v>91002</v>
      </c>
      <c r="HK5" s="100"/>
      <c r="HL5" s="99">
        <v>911</v>
      </c>
      <c r="HM5" s="100"/>
      <c r="HN5" s="99">
        <v>91101</v>
      </c>
      <c r="HO5" s="100"/>
      <c r="HP5" s="99">
        <v>91102</v>
      </c>
      <c r="HQ5" s="100"/>
      <c r="HR5" s="99">
        <v>799</v>
      </c>
      <c r="HS5" s="100"/>
      <c r="HT5" s="99" t="s">
        <v>363</v>
      </c>
      <c r="HU5" s="100"/>
    </row>
    <row r="6" spans="1:230" ht="80.099999999999994" customHeight="1">
      <c r="A6" s="55" t="s">
        <v>140</v>
      </c>
      <c r="B6" s="55" t="s">
        <v>141</v>
      </c>
      <c r="C6" s="55" t="s">
        <v>142</v>
      </c>
      <c r="D6" s="56" t="s">
        <v>9</v>
      </c>
      <c r="E6" s="78" t="s">
        <v>10</v>
      </c>
      <c r="F6" s="56" t="s">
        <v>9</v>
      </c>
      <c r="G6" s="78" t="s">
        <v>10</v>
      </c>
      <c r="H6" s="56" t="s">
        <v>9</v>
      </c>
      <c r="I6" s="78" t="s">
        <v>10</v>
      </c>
      <c r="J6" s="56" t="s">
        <v>9</v>
      </c>
      <c r="K6" s="78" t="s">
        <v>10</v>
      </c>
      <c r="L6" s="56" t="s">
        <v>9</v>
      </c>
      <c r="M6" s="78" t="s">
        <v>10</v>
      </c>
      <c r="N6" s="56" t="s">
        <v>9</v>
      </c>
      <c r="O6" s="78" t="s">
        <v>10</v>
      </c>
      <c r="P6" s="56" t="s">
        <v>9</v>
      </c>
      <c r="Q6" s="78" t="s">
        <v>10</v>
      </c>
      <c r="R6" s="56" t="s">
        <v>9</v>
      </c>
      <c r="S6" s="78" t="s">
        <v>10</v>
      </c>
      <c r="T6" s="56" t="s">
        <v>9</v>
      </c>
      <c r="U6" s="78" t="s">
        <v>10</v>
      </c>
      <c r="V6" s="56" t="s">
        <v>9</v>
      </c>
      <c r="W6" s="78" t="s">
        <v>10</v>
      </c>
      <c r="X6" s="56" t="s">
        <v>9</v>
      </c>
      <c r="Y6" s="78" t="s">
        <v>10</v>
      </c>
      <c r="Z6" s="56" t="s">
        <v>9</v>
      </c>
      <c r="AA6" s="78" t="s">
        <v>10</v>
      </c>
      <c r="AB6" s="56" t="s">
        <v>9</v>
      </c>
      <c r="AC6" s="78" t="s">
        <v>10</v>
      </c>
      <c r="AD6" s="56" t="s">
        <v>9</v>
      </c>
      <c r="AE6" s="78" t="s">
        <v>10</v>
      </c>
      <c r="AF6" s="56" t="s">
        <v>9</v>
      </c>
      <c r="AG6" s="78" t="s">
        <v>10</v>
      </c>
      <c r="AH6" s="56" t="s">
        <v>9</v>
      </c>
      <c r="AI6" s="78" t="s">
        <v>10</v>
      </c>
      <c r="AJ6" s="56" t="s">
        <v>9</v>
      </c>
      <c r="AK6" s="78" t="s">
        <v>10</v>
      </c>
      <c r="AL6" s="56" t="s">
        <v>9</v>
      </c>
      <c r="AM6" s="78" t="s">
        <v>10</v>
      </c>
      <c r="AN6" s="56" t="s">
        <v>9</v>
      </c>
      <c r="AO6" s="78" t="s">
        <v>10</v>
      </c>
      <c r="AP6" s="56" t="s">
        <v>9</v>
      </c>
      <c r="AQ6" s="78" t="s">
        <v>10</v>
      </c>
      <c r="AR6" s="56" t="s">
        <v>9</v>
      </c>
      <c r="AS6" s="78" t="s">
        <v>10</v>
      </c>
      <c r="AT6" s="56" t="s">
        <v>9</v>
      </c>
      <c r="AU6" s="78" t="s">
        <v>10</v>
      </c>
      <c r="AV6" s="56" t="s">
        <v>9</v>
      </c>
      <c r="AW6" s="78" t="s">
        <v>10</v>
      </c>
      <c r="AX6" s="56" t="s">
        <v>9</v>
      </c>
      <c r="AY6" s="78" t="s">
        <v>10</v>
      </c>
      <c r="AZ6" s="56" t="s">
        <v>9</v>
      </c>
      <c r="BA6" s="78" t="s">
        <v>10</v>
      </c>
      <c r="BB6" s="56" t="s">
        <v>9</v>
      </c>
      <c r="BC6" s="78" t="s">
        <v>10</v>
      </c>
      <c r="BD6" s="56" t="s">
        <v>9</v>
      </c>
      <c r="BE6" s="78" t="s">
        <v>10</v>
      </c>
      <c r="BF6" s="56" t="s">
        <v>9</v>
      </c>
      <c r="BG6" s="78" t="s">
        <v>10</v>
      </c>
      <c r="BH6" s="56" t="s">
        <v>9</v>
      </c>
      <c r="BI6" s="78" t="s">
        <v>10</v>
      </c>
      <c r="BJ6" s="56" t="s">
        <v>9</v>
      </c>
      <c r="BK6" s="78" t="s">
        <v>10</v>
      </c>
      <c r="BL6" s="56" t="s">
        <v>9</v>
      </c>
      <c r="BM6" s="78" t="s">
        <v>10</v>
      </c>
      <c r="BN6" s="56" t="s">
        <v>9</v>
      </c>
      <c r="BO6" s="78" t="s">
        <v>10</v>
      </c>
      <c r="BP6" s="56" t="s">
        <v>9</v>
      </c>
      <c r="BQ6" s="78" t="s">
        <v>10</v>
      </c>
      <c r="BR6" s="56" t="s">
        <v>9</v>
      </c>
      <c r="BS6" s="78" t="s">
        <v>10</v>
      </c>
      <c r="BT6" s="56" t="s">
        <v>9</v>
      </c>
      <c r="BU6" s="78" t="s">
        <v>10</v>
      </c>
      <c r="BV6" s="56" t="s">
        <v>9</v>
      </c>
      <c r="BW6" s="78" t="s">
        <v>10</v>
      </c>
      <c r="BX6" s="56" t="s">
        <v>9</v>
      </c>
      <c r="BY6" s="78" t="s">
        <v>10</v>
      </c>
      <c r="BZ6" s="56" t="s">
        <v>9</v>
      </c>
      <c r="CA6" s="78" t="s">
        <v>10</v>
      </c>
      <c r="CB6" s="56" t="s">
        <v>9</v>
      </c>
      <c r="CC6" s="78" t="s">
        <v>10</v>
      </c>
      <c r="CD6" s="56" t="s">
        <v>9</v>
      </c>
      <c r="CE6" s="78" t="s">
        <v>10</v>
      </c>
      <c r="CF6" s="56" t="s">
        <v>9</v>
      </c>
      <c r="CG6" s="78" t="s">
        <v>10</v>
      </c>
      <c r="CH6" s="56" t="s">
        <v>9</v>
      </c>
      <c r="CI6" s="78" t="s">
        <v>10</v>
      </c>
      <c r="CJ6" s="56" t="s">
        <v>9</v>
      </c>
      <c r="CK6" s="78" t="s">
        <v>10</v>
      </c>
      <c r="CL6" s="56" t="s">
        <v>9</v>
      </c>
      <c r="CM6" s="78" t="s">
        <v>10</v>
      </c>
      <c r="CN6" s="56" t="s">
        <v>9</v>
      </c>
      <c r="CO6" s="78" t="s">
        <v>10</v>
      </c>
      <c r="CP6" s="56" t="s">
        <v>9</v>
      </c>
      <c r="CQ6" s="78" t="s">
        <v>10</v>
      </c>
      <c r="CR6" s="56" t="s">
        <v>9</v>
      </c>
      <c r="CS6" s="78" t="s">
        <v>10</v>
      </c>
      <c r="CT6" s="56" t="s">
        <v>9</v>
      </c>
      <c r="CU6" s="78" t="s">
        <v>10</v>
      </c>
      <c r="CV6" s="56" t="s">
        <v>9</v>
      </c>
      <c r="CW6" s="78" t="s">
        <v>10</v>
      </c>
      <c r="CX6" s="56" t="s">
        <v>9</v>
      </c>
      <c r="CY6" s="78" t="s">
        <v>10</v>
      </c>
      <c r="CZ6" s="56" t="s">
        <v>9</v>
      </c>
      <c r="DA6" s="78" t="s">
        <v>10</v>
      </c>
      <c r="DB6" s="56" t="s">
        <v>9</v>
      </c>
      <c r="DC6" s="78" t="s">
        <v>10</v>
      </c>
      <c r="DD6" s="56" t="s">
        <v>9</v>
      </c>
      <c r="DE6" s="78" t="s">
        <v>10</v>
      </c>
      <c r="DF6" s="56" t="s">
        <v>9</v>
      </c>
      <c r="DG6" s="78" t="s">
        <v>10</v>
      </c>
      <c r="DH6" s="56" t="s">
        <v>9</v>
      </c>
      <c r="DI6" s="78" t="s">
        <v>10</v>
      </c>
      <c r="DJ6" s="56" t="s">
        <v>9</v>
      </c>
      <c r="DK6" s="78" t="s">
        <v>10</v>
      </c>
      <c r="DL6" s="56" t="s">
        <v>9</v>
      </c>
      <c r="DM6" s="78" t="s">
        <v>10</v>
      </c>
      <c r="DN6" s="56" t="s">
        <v>9</v>
      </c>
      <c r="DO6" s="78" t="s">
        <v>10</v>
      </c>
      <c r="DP6" s="56" t="s">
        <v>9</v>
      </c>
      <c r="DQ6" s="78" t="s">
        <v>10</v>
      </c>
      <c r="DR6" s="56" t="s">
        <v>9</v>
      </c>
      <c r="DS6" s="78" t="s">
        <v>10</v>
      </c>
      <c r="DT6" s="56" t="s">
        <v>9</v>
      </c>
      <c r="DU6" s="78" t="s">
        <v>10</v>
      </c>
      <c r="DV6" s="56" t="s">
        <v>9</v>
      </c>
      <c r="DW6" s="78" t="s">
        <v>10</v>
      </c>
      <c r="DX6" s="56" t="s">
        <v>9</v>
      </c>
      <c r="DY6" s="78" t="s">
        <v>10</v>
      </c>
      <c r="DZ6" s="56" t="s">
        <v>9</v>
      </c>
      <c r="EA6" s="78" t="s">
        <v>10</v>
      </c>
      <c r="EB6" s="56" t="s">
        <v>9</v>
      </c>
      <c r="EC6" s="78" t="s">
        <v>10</v>
      </c>
      <c r="ED6" s="56" t="s">
        <v>9</v>
      </c>
      <c r="EE6" s="78" t="s">
        <v>10</v>
      </c>
      <c r="EF6" s="56" t="s">
        <v>9</v>
      </c>
      <c r="EG6" s="78" t="s">
        <v>10</v>
      </c>
      <c r="EH6" s="56" t="s">
        <v>9</v>
      </c>
      <c r="EI6" s="78" t="s">
        <v>10</v>
      </c>
      <c r="EJ6" s="56" t="s">
        <v>9</v>
      </c>
      <c r="EK6" s="78" t="s">
        <v>10</v>
      </c>
      <c r="EL6" s="56" t="s">
        <v>9</v>
      </c>
      <c r="EM6" s="78" t="s">
        <v>10</v>
      </c>
      <c r="EN6" s="56" t="s">
        <v>9</v>
      </c>
      <c r="EO6" s="78" t="s">
        <v>10</v>
      </c>
      <c r="EP6" s="56" t="s">
        <v>9</v>
      </c>
      <c r="EQ6" s="78" t="s">
        <v>10</v>
      </c>
      <c r="ER6" s="56" t="s">
        <v>9</v>
      </c>
      <c r="ES6" s="78" t="s">
        <v>10</v>
      </c>
      <c r="ET6" s="56" t="s">
        <v>9</v>
      </c>
      <c r="EU6" s="78" t="s">
        <v>10</v>
      </c>
      <c r="EV6" s="56" t="s">
        <v>9</v>
      </c>
      <c r="EW6" s="78" t="s">
        <v>10</v>
      </c>
      <c r="EX6" s="56" t="s">
        <v>9</v>
      </c>
      <c r="EY6" s="78" t="s">
        <v>10</v>
      </c>
      <c r="EZ6" s="56" t="s">
        <v>9</v>
      </c>
      <c r="FA6" s="78" t="s">
        <v>10</v>
      </c>
      <c r="FB6" s="56" t="s">
        <v>9</v>
      </c>
      <c r="FC6" s="78" t="s">
        <v>10</v>
      </c>
      <c r="FD6" s="56" t="s">
        <v>9</v>
      </c>
      <c r="FE6" s="78" t="s">
        <v>10</v>
      </c>
      <c r="FF6" s="56" t="s">
        <v>9</v>
      </c>
      <c r="FG6" s="78" t="s">
        <v>10</v>
      </c>
      <c r="FH6" s="56" t="s">
        <v>9</v>
      </c>
      <c r="FI6" s="78" t="s">
        <v>10</v>
      </c>
      <c r="FJ6" s="56" t="s">
        <v>9</v>
      </c>
      <c r="FK6" s="78" t="s">
        <v>10</v>
      </c>
      <c r="FL6" s="56" t="s">
        <v>9</v>
      </c>
      <c r="FM6" s="78" t="s">
        <v>10</v>
      </c>
      <c r="FN6" s="56" t="s">
        <v>9</v>
      </c>
      <c r="FO6" s="78" t="s">
        <v>10</v>
      </c>
      <c r="FP6" s="56" t="s">
        <v>9</v>
      </c>
      <c r="FQ6" s="78" t="s">
        <v>10</v>
      </c>
      <c r="FR6" s="56" t="s">
        <v>9</v>
      </c>
      <c r="FS6" s="78" t="s">
        <v>10</v>
      </c>
      <c r="FT6" s="56" t="s">
        <v>9</v>
      </c>
      <c r="FU6" s="78" t="s">
        <v>10</v>
      </c>
      <c r="FV6" s="56" t="s">
        <v>9</v>
      </c>
      <c r="FW6" s="78" t="s">
        <v>10</v>
      </c>
      <c r="FX6" s="56" t="s">
        <v>9</v>
      </c>
      <c r="FY6" s="78" t="s">
        <v>10</v>
      </c>
      <c r="FZ6" s="56" t="s">
        <v>9</v>
      </c>
      <c r="GA6" s="78" t="s">
        <v>10</v>
      </c>
      <c r="GB6" s="56" t="s">
        <v>9</v>
      </c>
      <c r="GC6" s="78" t="s">
        <v>10</v>
      </c>
      <c r="GD6" s="56" t="s">
        <v>9</v>
      </c>
      <c r="GE6" s="78" t="s">
        <v>10</v>
      </c>
      <c r="GF6" s="56" t="s">
        <v>9</v>
      </c>
      <c r="GG6" s="78" t="s">
        <v>10</v>
      </c>
      <c r="GH6" s="56" t="s">
        <v>9</v>
      </c>
      <c r="GI6" s="78" t="s">
        <v>10</v>
      </c>
      <c r="GJ6" s="56" t="s">
        <v>9</v>
      </c>
      <c r="GK6" s="78" t="s">
        <v>10</v>
      </c>
      <c r="GL6" s="56" t="s">
        <v>9</v>
      </c>
      <c r="GM6" s="78" t="s">
        <v>10</v>
      </c>
      <c r="GN6" s="56" t="s">
        <v>9</v>
      </c>
      <c r="GO6" s="78" t="s">
        <v>10</v>
      </c>
      <c r="GP6" s="56" t="s">
        <v>9</v>
      </c>
      <c r="GQ6" s="78" t="s">
        <v>10</v>
      </c>
      <c r="GR6" s="56" t="s">
        <v>9</v>
      </c>
      <c r="GS6" s="78" t="s">
        <v>10</v>
      </c>
      <c r="GT6" s="56" t="s">
        <v>9</v>
      </c>
      <c r="GU6" s="78" t="s">
        <v>10</v>
      </c>
      <c r="GV6" s="56" t="s">
        <v>9</v>
      </c>
      <c r="GW6" s="78" t="s">
        <v>10</v>
      </c>
      <c r="GX6" s="56" t="s">
        <v>9</v>
      </c>
      <c r="GY6" s="78" t="s">
        <v>10</v>
      </c>
      <c r="GZ6" s="56" t="s">
        <v>9</v>
      </c>
      <c r="HA6" s="78" t="s">
        <v>10</v>
      </c>
      <c r="HB6" s="56" t="s">
        <v>9</v>
      </c>
      <c r="HC6" s="78" t="s">
        <v>10</v>
      </c>
      <c r="HD6" s="56" t="s">
        <v>9</v>
      </c>
      <c r="HE6" s="78" t="s">
        <v>10</v>
      </c>
      <c r="HF6" s="56" t="s">
        <v>9</v>
      </c>
      <c r="HG6" s="78" t="s">
        <v>10</v>
      </c>
      <c r="HH6" s="56" t="s">
        <v>9</v>
      </c>
      <c r="HI6" s="78" t="s">
        <v>10</v>
      </c>
      <c r="HJ6" s="56" t="s">
        <v>9</v>
      </c>
      <c r="HK6" s="78" t="s">
        <v>10</v>
      </c>
      <c r="HL6" s="56" t="s">
        <v>9</v>
      </c>
      <c r="HM6" s="78" t="s">
        <v>10</v>
      </c>
      <c r="HN6" s="56" t="s">
        <v>9</v>
      </c>
      <c r="HO6" s="78" t="s">
        <v>10</v>
      </c>
      <c r="HP6" s="56" t="s">
        <v>9</v>
      </c>
      <c r="HQ6" s="78" t="s">
        <v>10</v>
      </c>
      <c r="HR6" s="56" t="s">
        <v>9</v>
      </c>
      <c r="HS6" s="78" t="s">
        <v>10</v>
      </c>
      <c r="HT6" s="79" t="s">
        <v>9</v>
      </c>
      <c r="HU6" s="79" t="s">
        <v>10</v>
      </c>
      <c r="HV6" s="79" t="s">
        <v>6</v>
      </c>
    </row>
    <row r="7" spans="1:230" s="35" customFormat="1" ht="12.75" customHeight="1">
      <c r="A7" s="57" t="s">
        <v>145</v>
      </c>
      <c r="B7" s="17">
        <v>1001</v>
      </c>
      <c r="C7" s="58" t="s">
        <v>146</v>
      </c>
      <c r="D7" s="19">
        <v>37053283.030000001</v>
      </c>
      <c r="E7" s="19">
        <v>4040733.01</v>
      </c>
      <c r="F7" s="18">
        <v>0</v>
      </c>
      <c r="G7" s="18">
        <v>0</v>
      </c>
      <c r="H7" s="18">
        <v>0</v>
      </c>
      <c r="I7" s="18">
        <v>0</v>
      </c>
      <c r="J7" s="18">
        <v>37053283.030000001</v>
      </c>
      <c r="K7" s="18">
        <v>4040733.01</v>
      </c>
      <c r="L7" s="18">
        <v>3590862.74</v>
      </c>
      <c r="M7" s="18">
        <v>441.83</v>
      </c>
      <c r="N7" s="18">
        <v>0</v>
      </c>
      <c r="O7" s="18">
        <v>0</v>
      </c>
      <c r="P7" s="18">
        <v>53259.13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33705244.219999999</v>
      </c>
      <c r="AA7" s="18">
        <v>13558146.689999999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8546902.5500000007</v>
      </c>
      <c r="AU7" s="18">
        <v>89039</v>
      </c>
      <c r="AV7" s="18">
        <v>131340826.60000001</v>
      </c>
      <c r="AW7" s="18">
        <v>14643359.859999999</v>
      </c>
      <c r="AX7" s="18">
        <v>0</v>
      </c>
      <c r="AY7" s="18">
        <v>0</v>
      </c>
      <c r="AZ7" s="18">
        <v>5181702.3499999996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126665.61</v>
      </c>
      <c r="BQ7" s="18">
        <v>0</v>
      </c>
      <c r="BR7" s="18">
        <v>0</v>
      </c>
      <c r="BS7" s="18">
        <v>0</v>
      </c>
      <c r="BT7" s="18">
        <v>0</v>
      </c>
      <c r="BU7" s="18">
        <v>0</v>
      </c>
      <c r="BV7" s="18">
        <v>56040188.810000002</v>
      </c>
      <c r="BW7" s="18">
        <v>370239.37</v>
      </c>
      <c r="BX7" s="18">
        <v>0</v>
      </c>
      <c r="BY7" s="18">
        <v>0</v>
      </c>
      <c r="BZ7" s="18">
        <v>0</v>
      </c>
      <c r="CA7" s="18">
        <v>0</v>
      </c>
      <c r="CB7" s="18">
        <v>432.44</v>
      </c>
      <c r="CC7" s="18">
        <v>0</v>
      </c>
      <c r="CD7" s="18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5143376.53</v>
      </c>
      <c r="CK7" s="18">
        <v>0</v>
      </c>
      <c r="CL7" s="18">
        <v>351556.92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29382733.139999997</v>
      </c>
      <c r="DE7" s="18">
        <v>76081.63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105213483.33</v>
      </c>
      <c r="EC7" s="18">
        <v>0</v>
      </c>
      <c r="ED7" s="18">
        <v>0</v>
      </c>
      <c r="EE7" s="18">
        <v>0</v>
      </c>
      <c r="EF7" s="18">
        <v>912916.43</v>
      </c>
      <c r="EG7" s="18">
        <v>59006606.899999999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29403153.550000001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9">
        <v>0</v>
      </c>
      <c r="FO7" s="19">
        <v>0</v>
      </c>
      <c r="FP7" s="18">
        <v>0</v>
      </c>
      <c r="FQ7" s="18">
        <v>0</v>
      </c>
      <c r="FR7" s="18">
        <v>0</v>
      </c>
      <c r="FS7" s="18">
        <v>0</v>
      </c>
      <c r="FT7" s="19">
        <v>0</v>
      </c>
      <c r="FU7" s="19">
        <v>0</v>
      </c>
      <c r="FV7" s="18">
        <v>0</v>
      </c>
      <c r="FW7" s="18">
        <v>0</v>
      </c>
      <c r="FX7" s="18">
        <v>0</v>
      </c>
      <c r="FY7" s="18">
        <v>0</v>
      </c>
      <c r="FZ7" s="19">
        <v>0</v>
      </c>
      <c r="GA7" s="19">
        <v>0</v>
      </c>
      <c r="GB7" s="18">
        <v>0</v>
      </c>
      <c r="GC7" s="18">
        <v>0</v>
      </c>
      <c r="GD7" s="18">
        <v>0</v>
      </c>
      <c r="GE7" s="18">
        <v>0</v>
      </c>
      <c r="GF7" s="18">
        <v>2898646.71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9">
        <v>0</v>
      </c>
      <c r="HA7" s="19">
        <v>0</v>
      </c>
      <c r="HB7" s="18">
        <v>0</v>
      </c>
      <c r="HC7" s="18">
        <v>0</v>
      </c>
      <c r="HD7" s="18">
        <v>0</v>
      </c>
      <c r="HE7" s="18">
        <v>0</v>
      </c>
      <c r="HF7" s="19">
        <v>0</v>
      </c>
      <c r="HG7" s="19">
        <v>0</v>
      </c>
      <c r="HH7" s="18">
        <v>0</v>
      </c>
      <c r="HI7" s="18">
        <v>0</v>
      </c>
      <c r="HJ7" s="18">
        <v>0</v>
      </c>
      <c r="HK7" s="18">
        <v>0</v>
      </c>
      <c r="HL7" s="19">
        <v>0</v>
      </c>
      <c r="HM7" s="19">
        <v>0</v>
      </c>
      <c r="HN7" s="18">
        <v>0</v>
      </c>
      <c r="HO7" s="18">
        <v>0</v>
      </c>
      <c r="HP7" s="18">
        <v>0</v>
      </c>
      <c r="HQ7" s="18">
        <v>0</v>
      </c>
      <c r="HR7" s="18">
        <v>0</v>
      </c>
      <c r="HS7" s="18">
        <v>0</v>
      </c>
      <c r="HT7" s="18">
        <v>448945234.09000003</v>
      </c>
      <c r="HU7" s="18">
        <v>91784648.289999992</v>
      </c>
      <c r="HV7" s="19">
        <v>540729882.38</v>
      </c>
    </row>
    <row r="8" spans="1:230" s="35" customFormat="1" ht="12.75" customHeight="1">
      <c r="A8" s="57" t="s">
        <v>148</v>
      </c>
      <c r="B8" s="17">
        <v>1003</v>
      </c>
      <c r="C8" s="58" t="s">
        <v>146</v>
      </c>
      <c r="D8" s="19">
        <v>2042082649.96</v>
      </c>
      <c r="E8" s="19">
        <v>0</v>
      </c>
      <c r="F8" s="18">
        <v>306848807.60000002</v>
      </c>
      <c r="G8" s="18">
        <v>0</v>
      </c>
      <c r="H8" s="18">
        <v>703264817.86000001</v>
      </c>
      <c r="I8" s="18">
        <v>0</v>
      </c>
      <c r="J8" s="18">
        <v>1031969024.5</v>
      </c>
      <c r="K8" s="18">
        <v>0</v>
      </c>
      <c r="L8" s="18">
        <v>185431477.06999999</v>
      </c>
      <c r="M8" s="18">
        <v>0</v>
      </c>
      <c r="N8" s="18">
        <v>253459142.81999999</v>
      </c>
      <c r="O8" s="18">
        <v>0</v>
      </c>
      <c r="P8" s="18">
        <v>5012190.3499999996</v>
      </c>
      <c r="Q8" s="18">
        <v>0</v>
      </c>
      <c r="R8" s="18">
        <v>-11215230.65</v>
      </c>
      <c r="S8" s="18">
        <v>0</v>
      </c>
      <c r="T8" s="18">
        <v>0</v>
      </c>
      <c r="U8" s="18">
        <v>0</v>
      </c>
      <c r="V8" s="18">
        <v>-10000</v>
      </c>
      <c r="W8" s="18">
        <v>0</v>
      </c>
      <c r="X8" s="18">
        <v>0</v>
      </c>
      <c r="Y8" s="18">
        <v>0</v>
      </c>
      <c r="Z8" s="18">
        <v>69166766.390000001</v>
      </c>
      <c r="AA8" s="18">
        <v>0</v>
      </c>
      <c r="AB8" s="18">
        <v>0</v>
      </c>
      <c r="AC8" s="18">
        <v>0</v>
      </c>
      <c r="AD8" s="18">
        <v>21516431.91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448464680.06</v>
      </c>
      <c r="AK8" s="18">
        <v>0</v>
      </c>
      <c r="AL8" s="18">
        <v>0</v>
      </c>
      <c r="AM8" s="18">
        <v>0</v>
      </c>
      <c r="AN8" s="18">
        <v>151550618.90000001</v>
      </c>
      <c r="AO8" s="18">
        <v>0</v>
      </c>
      <c r="AP8" s="18">
        <v>526701319.55000001</v>
      </c>
      <c r="AQ8" s="18">
        <v>0</v>
      </c>
      <c r="AR8" s="18">
        <v>100599.53</v>
      </c>
      <c r="AS8" s="18">
        <v>0</v>
      </c>
      <c r="AT8" s="18">
        <v>28106844.73</v>
      </c>
      <c r="AU8" s="18">
        <v>0</v>
      </c>
      <c r="AV8" s="18">
        <v>131571038.81999999</v>
      </c>
      <c r="AW8" s="18">
        <v>0</v>
      </c>
      <c r="AX8" s="18">
        <v>30257.409999999916</v>
      </c>
      <c r="AY8" s="18">
        <v>0</v>
      </c>
      <c r="AZ8" s="18">
        <v>0</v>
      </c>
      <c r="BA8" s="18">
        <v>0</v>
      </c>
      <c r="BB8" s="18">
        <v>17835044.600000001</v>
      </c>
      <c r="BC8" s="18">
        <v>0</v>
      </c>
      <c r="BD8" s="18">
        <v>56317377.100000001</v>
      </c>
      <c r="BE8" s="18">
        <v>0</v>
      </c>
      <c r="BF8" s="18">
        <v>0</v>
      </c>
      <c r="BG8" s="18">
        <v>0</v>
      </c>
      <c r="BH8" s="18">
        <v>5823135.1399999997</v>
      </c>
      <c r="BI8" s="18">
        <v>0</v>
      </c>
      <c r="BJ8" s="18">
        <v>1746172.58</v>
      </c>
      <c r="BK8" s="18">
        <v>0</v>
      </c>
      <c r="BL8" s="18">
        <v>17929234.530000001</v>
      </c>
      <c r="BM8" s="18">
        <v>0</v>
      </c>
      <c r="BN8" s="18">
        <v>0</v>
      </c>
      <c r="BO8" s="18">
        <v>0</v>
      </c>
      <c r="BP8" s="18">
        <v>495876.70999999996</v>
      </c>
      <c r="BQ8" s="18">
        <v>0</v>
      </c>
      <c r="BR8" s="18">
        <v>161211.5</v>
      </c>
      <c r="BS8" s="18">
        <v>0</v>
      </c>
      <c r="BT8" s="18">
        <v>0</v>
      </c>
      <c r="BU8" s="18">
        <v>0</v>
      </c>
      <c r="BV8" s="18">
        <v>45498704.600000001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3216134.36</v>
      </c>
      <c r="CC8" s="18">
        <v>0</v>
      </c>
      <c r="CD8" s="18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48729808.329999998</v>
      </c>
      <c r="DA8" s="18">
        <v>0</v>
      </c>
      <c r="DB8" s="18">
        <v>0</v>
      </c>
      <c r="DC8" s="18">
        <v>0</v>
      </c>
      <c r="DD8" s="18">
        <v>69588772.780000001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13640744.15</v>
      </c>
      <c r="DW8" s="18">
        <v>0</v>
      </c>
      <c r="DX8" s="18">
        <v>833672.73</v>
      </c>
      <c r="DY8" s="18">
        <v>0</v>
      </c>
      <c r="DZ8" s="18">
        <v>0</v>
      </c>
      <c r="EA8" s="18">
        <v>0</v>
      </c>
      <c r="EB8" s="18">
        <v>212840684.13999999</v>
      </c>
      <c r="EC8" s="18">
        <v>0</v>
      </c>
      <c r="ED8" s="18">
        <v>1125202.02</v>
      </c>
      <c r="EE8" s="18">
        <v>0</v>
      </c>
      <c r="EF8" s="18">
        <v>16276947.4</v>
      </c>
      <c r="EG8" s="18">
        <v>0</v>
      </c>
      <c r="EH8" s="18">
        <v>120619357.24000001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28810895.210000001</v>
      </c>
      <c r="EO8" s="18">
        <v>0</v>
      </c>
      <c r="EP8" s="18">
        <v>70177.37999999999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2348645.88</v>
      </c>
      <c r="EW8" s="18">
        <v>0</v>
      </c>
      <c r="EX8" s="18">
        <v>166145277.81999999</v>
      </c>
      <c r="EY8" s="18">
        <v>0</v>
      </c>
      <c r="EZ8" s="18">
        <v>343804.97</v>
      </c>
      <c r="FA8" s="18">
        <v>0</v>
      </c>
      <c r="FB8" s="18">
        <v>18843559.68</v>
      </c>
      <c r="FC8" s="18">
        <v>0</v>
      </c>
      <c r="FD8" s="18">
        <v>290700.40999999997</v>
      </c>
      <c r="FE8" s="18">
        <v>0</v>
      </c>
      <c r="FF8" s="18">
        <v>0</v>
      </c>
      <c r="FG8" s="18">
        <v>0</v>
      </c>
      <c r="FH8" s="18">
        <v>451110.09</v>
      </c>
      <c r="FI8" s="18">
        <v>0</v>
      </c>
      <c r="FJ8" s="18">
        <v>2337694.9500000002</v>
      </c>
      <c r="FK8" s="18">
        <v>0</v>
      </c>
      <c r="FL8" s="18">
        <v>40550449.479999952</v>
      </c>
      <c r="FM8" s="18">
        <v>0</v>
      </c>
      <c r="FN8" s="19">
        <v>1638788648.9000006</v>
      </c>
      <c r="FO8" s="19">
        <v>0</v>
      </c>
      <c r="FP8" s="18">
        <v>594109.45000000275</v>
      </c>
      <c r="FQ8" s="18">
        <v>0</v>
      </c>
      <c r="FR8" s="18">
        <v>301710.40999999881</v>
      </c>
      <c r="FS8" s="18">
        <v>0</v>
      </c>
      <c r="FT8" s="19">
        <v>361055357.77000046</v>
      </c>
      <c r="FU8" s="19">
        <v>0</v>
      </c>
      <c r="FV8" s="18">
        <v>6804660.7599999979</v>
      </c>
      <c r="FW8" s="18">
        <v>0</v>
      </c>
      <c r="FX8" s="18">
        <v>354250697.01000047</v>
      </c>
      <c r="FY8" s="18">
        <v>0</v>
      </c>
      <c r="FZ8" s="19">
        <v>1276837471.27</v>
      </c>
      <c r="GA8" s="19">
        <v>0</v>
      </c>
      <c r="GB8" s="18">
        <v>234723653.75996324</v>
      </c>
      <c r="GC8" s="18">
        <v>0</v>
      </c>
      <c r="GD8" s="18">
        <v>1042113817.5100368</v>
      </c>
      <c r="GE8" s="18">
        <v>0</v>
      </c>
      <c r="GF8" s="18">
        <v>13122565.10999989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9">
        <v>0</v>
      </c>
      <c r="HA8" s="19">
        <v>0</v>
      </c>
      <c r="HB8" s="18">
        <v>0</v>
      </c>
      <c r="HC8" s="18">
        <v>0</v>
      </c>
      <c r="HD8" s="18">
        <v>0</v>
      </c>
      <c r="HE8" s="18">
        <v>0</v>
      </c>
      <c r="HF8" s="19">
        <v>0</v>
      </c>
      <c r="HG8" s="19">
        <v>0</v>
      </c>
      <c r="HH8" s="18">
        <v>0</v>
      </c>
      <c r="HI8" s="18">
        <v>0</v>
      </c>
      <c r="HJ8" s="18">
        <v>0</v>
      </c>
      <c r="HK8" s="18">
        <v>0</v>
      </c>
      <c r="HL8" s="19">
        <v>0</v>
      </c>
      <c r="HM8" s="19">
        <v>0</v>
      </c>
      <c r="HN8" s="18">
        <v>0</v>
      </c>
      <c r="HO8" s="18">
        <v>0</v>
      </c>
      <c r="HP8" s="18">
        <v>0</v>
      </c>
      <c r="HQ8" s="18">
        <v>0</v>
      </c>
      <c r="HR8" s="18">
        <v>0</v>
      </c>
      <c r="HS8" s="18">
        <v>0</v>
      </c>
      <c r="HT8" s="18">
        <v>6396750396.6400003</v>
      </c>
      <c r="HU8" s="18">
        <v>0</v>
      </c>
      <c r="HV8" s="19">
        <v>6396750396.6400003</v>
      </c>
    </row>
    <row r="9" spans="1:230" s="35" customFormat="1" ht="12.75" customHeight="1">
      <c r="A9" s="57" t="s">
        <v>150</v>
      </c>
      <c r="B9" s="17">
        <v>1004</v>
      </c>
      <c r="C9" s="58" t="s">
        <v>146</v>
      </c>
      <c r="D9" s="19">
        <v>1630356753.1730003</v>
      </c>
      <c r="E9" s="19">
        <v>0</v>
      </c>
      <c r="F9" s="18">
        <v>356682746.60000008</v>
      </c>
      <c r="G9" s="18">
        <v>0</v>
      </c>
      <c r="H9" s="18">
        <v>721721813.92600012</v>
      </c>
      <c r="I9" s="18">
        <v>0</v>
      </c>
      <c r="J9" s="18">
        <v>551952192.64700007</v>
      </c>
      <c r="K9" s="18">
        <v>0</v>
      </c>
      <c r="L9" s="18">
        <v>168948467.08999997</v>
      </c>
      <c r="M9" s="18">
        <v>0</v>
      </c>
      <c r="N9" s="18">
        <v>175094401.40000001</v>
      </c>
      <c r="O9" s="18">
        <v>0</v>
      </c>
      <c r="P9" s="18">
        <v>999013.25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131470544.65999998</v>
      </c>
      <c r="AA9" s="18">
        <v>0</v>
      </c>
      <c r="AB9" s="18">
        <v>0</v>
      </c>
      <c r="AC9" s="18">
        <v>0</v>
      </c>
      <c r="AD9" s="18">
        <v>30953280.899999999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1858862144.4000003</v>
      </c>
      <c r="AK9" s="18">
        <v>0</v>
      </c>
      <c r="AL9" s="18">
        <v>34614455.170000002</v>
      </c>
      <c r="AM9" s="18">
        <v>0</v>
      </c>
      <c r="AN9" s="18">
        <v>527772802.69999999</v>
      </c>
      <c r="AO9" s="18">
        <v>0</v>
      </c>
      <c r="AP9" s="18">
        <v>1574811882.4999998</v>
      </c>
      <c r="AQ9" s="18">
        <v>0</v>
      </c>
      <c r="AR9" s="18">
        <v>1939200.4499999997</v>
      </c>
      <c r="AS9" s="18">
        <v>0</v>
      </c>
      <c r="AT9" s="18">
        <v>53567890.43</v>
      </c>
      <c r="AU9" s="18">
        <v>0</v>
      </c>
      <c r="AV9" s="18">
        <v>51042144.080000006</v>
      </c>
      <c r="AW9" s="18">
        <v>0</v>
      </c>
      <c r="AX9" s="18">
        <v>80674.399999999994</v>
      </c>
      <c r="AY9" s="18">
        <v>0</v>
      </c>
      <c r="AZ9" s="18">
        <v>0</v>
      </c>
      <c r="BA9" s="18">
        <v>0</v>
      </c>
      <c r="BB9" s="18">
        <v>2253131.41</v>
      </c>
      <c r="BC9" s="18">
        <v>0</v>
      </c>
      <c r="BD9" s="18">
        <v>63273279.510000005</v>
      </c>
      <c r="BE9" s="18">
        <v>0</v>
      </c>
      <c r="BF9" s="18">
        <v>0</v>
      </c>
      <c r="BG9" s="18">
        <v>0</v>
      </c>
      <c r="BH9" s="18">
        <v>20673412.91</v>
      </c>
      <c r="BI9" s="18">
        <v>0</v>
      </c>
      <c r="BJ9" s="18">
        <v>2644971.0100000002</v>
      </c>
      <c r="BK9" s="18">
        <v>0</v>
      </c>
      <c r="BL9" s="18">
        <v>1732548.46</v>
      </c>
      <c r="BM9" s="18">
        <v>0</v>
      </c>
      <c r="BN9" s="18">
        <v>5981776.8200000003</v>
      </c>
      <c r="BO9" s="18">
        <v>0</v>
      </c>
      <c r="BP9" s="18">
        <v>1135294.19</v>
      </c>
      <c r="BQ9" s="18">
        <v>0</v>
      </c>
      <c r="BR9" s="18">
        <v>127863.84000000001</v>
      </c>
      <c r="BS9" s="18">
        <v>0</v>
      </c>
      <c r="BT9" s="18">
        <v>0</v>
      </c>
      <c r="BU9" s="18">
        <v>0</v>
      </c>
      <c r="BV9" s="18">
        <v>11965002.149999999</v>
      </c>
      <c r="BW9" s="18">
        <v>0</v>
      </c>
      <c r="BX9" s="18">
        <v>79201.78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120093355.19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4523368.08</v>
      </c>
      <c r="DW9" s="18">
        <v>0</v>
      </c>
      <c r="DX9" s="18">
        <v>878221.75</v>
      </c>
      <c r="DY9" s="18">
        <v>0</v>
      </c>
      <c r="DZ9" s="18">
        <v>0</v>
      </c>
      <c r="EA9" s="18">
        <v>0</v>
      </c>
      <c r="EB9" s="18">
        <v>225895604.44</v>
      </c>
      <c r="EC9" s="18">
        <v>0</v>
      </c>
      <c r="ED9" s="18">
        <v>18266070.369999997</v>
      </c>
      <c r="EE9" s="18">
        <v>0</v>
      </c>
      <c r="EF9" s="18">
        <v>16958853.780000001</v>
      </c>
      <c r="EG9" s="18">
        <v>0</v>
      </c>
      <c r="EH9" s="18">
        <v>46062117.989999995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62911829.5</v>
      </c>
      <c r="EO9" s="18">
        <v>0</v>
      </c>
      <c r="EP9" s="18">
        <v>20.63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373764.08999999997</v>
      </c>
      <c r="EW9" s="18">
        <v>0</v>
      </c>
      <c r="EX9" s="18">
        <v>39859876.930000007</v>
      </c>
      <c r="EY9" s="18">
        <v>0</v>
      </c>
      <c r="EZ9" s="18">
        <v>2229281.13</v>
      </c>
      <c r="FA9" s="18">
        <v>0</v>
      </c>
      <c r="FB9" s="18">
        <v>1060464.8399999999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868.83</v>
      </c>
      <c r="FI9" s="18">
        <v>0</v>
      </c>
      <c r="FJ9" s="18">
        <v>79987.19</v>
      </c>
      <c r="FK9" s="18">
        <v>0</v>
      </c>
      <c r="FL9" s="18">
        <v>0</v>
      </c>
      <c r="FM9" s="18">
        <v>0</v>
      </c>
      <c r="FN9" s="19">
        <v>14604932552.519989</v>
      </c>
      <c r="FO9" s="19">
        <v>0</v>
      </c>
      <c r="FP9" s="18">
        <v>0</v>
      </c>
      <c r="FQ9" s="18">
        <v>0</v>
      </c>
      <c r="FR9" s="18">
        <v>3423530.2599999988</v>
      </c>
      <c r="FS9" s="18">
        <v>0</v>
      </c>
      <c r="FT9" s="19">
        <v>3675410481.7309713</v>
      </c>
      <c r="FU9" s="19">
        <v>0</v>
      </c>
      <c r="FV9" s="18">
        <v>499436390.04999816</v>
      </c>
      <c r="FW9" s="18">
        <v>0</v>
      </c>
      <c r="FX9" s="18">
        <v>3175974091.6809731</v>
      </c>
      <c r="FY9" s="18">
        <v>0</v>
      </c>
      <c r="FZ9" s="19">
        <v>10926098540.529018</v>
      </c>
      <c r="GA9" s="19">
        <v>0</v>
      </c>
      <c r="GB9" s="18">
        <v>1869524114</v>
      </c>
      <c r="GC9" s="18">
        <v>0</v>
      </c>
      <c r="GD9" s="18">
        <v>9056574426.5290184</v>
      </c>
      <c r="GE9" s="18">
        <v>0</v>
      </c>
      <c r="GF9" s="18">
        <v>35150958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9">
        <v>0</v>
      </c>
      <c r="HA9" s="19">
        <v>0</v>
      </c>
      <c r="HB9" s="18">
        <v>0</v>
      </c>
      <c r="HC9" s="18">
        <v>0</v>
      </c>
      <c r="HD9" s="18">
        <v>0</v>
      </c>
      <c r="HE9" s="18">
        <v>0</v>
      </c>
      <c r="HF9" s="19">
        <v>0</v>
      </c>
      <c r="HG9" s="19">
        <v>0</v>
      </c>
      <c r="HH9" s="18">
        <v>0</v>
      </c>
      <c r="HI9" s="18">
        <v>0</v>
      </c>
      <c r="HJ9" s="18">
        <v>0</v>
      </c>
      <c r="HK9" s="18">
        <v>0</v>
      </c>
      <c r="HL9" s="19">
        <v>0</v>
      </c>
      <c r="HM9" s="19">
        <v>0</v>
      </c>
      <c r="HN9" s="18">
        <v>0</v>
      </c>
      <c r="HO9" s="18">
        <v>0</v>
      </c>
      <c r="HP9" s="18">
        <v>0</v>
      </c>
      <c r="HQ9" s="18">
        <v>0</v>
      </c>
      <c r="HR9" s="18">
        <v>0</v>
      </c>
      <c r="HS9" s="18">
        <v>0</v>
      </c>
      <c r="HT9" s="18">
        <v>21529657331.942986</v>
      </c>
      <c r="HU9" s="18">
        <v>0</v>
      </c>
      <c r="HV9" s="19">
        <v>21529657331.942986</v>
      </c>
    </row>
    <row r="10" spans="1:230" s="35" customFormat="1" ht="12.75" customHeight="1">
      <c r="A10" s="57" t="s">
        <v>152</v>
      </c>
      <c r="B10" s="17">
        <v>1005</v>
      </c>
      <c r="C10" s="58" t="s">
        <v>146</v>
      </c>
      <c r="D10" s="19">
        <v>2410734362.8966718</v>
      </c>
      <c r="E10" s="19">
        <v>337191229.25999999</v>
      </c>
      <c r="F10" s="18">
        <v>482099976.47203207</v>
      </c>
      <c r="G10" s="18">
        <v>61488751.419121414</v>
      </c>
      <c r="H10" s="18">
        <v>840666347.76049316</v>
      </c>
      <c r="I10" s="18">
        <v>127741423.90164421</v>
      </c>
      <c r="J10" s="18">
        <v>1087968038.6641467</v>
      </c>
      <c r="K10" s="18">
        <v>147961053.93923435</v>
      </c>
      <c r="L10" s="18">
        <v>55850298.509999998</v>
      </c>
      <c r="M10" s="18">
        <v>0</v>
      </c>
      <c r="N10" s="18">
        <v>219621857.88</v>
      </c>
      <c r="O10" s="18">
        <v>0</v>
      </c>
      <c r="P10" s="18">
        <v>9574673.2299999893</v>
      </c>
      <c r="Q10" s="18">
        <v>0</v>
      </c>
      <c r="R10" s="18">
        <v>267498.63</v>
      </c>
      <c r="S10" s="18">
        <v>1032275.12</v>
      </c>
      <c r="T10" s="18">
        <v>0</v>
      </c>
      <c r="U10" s="18">
        <v>0</v>
      </c>
      <c r="V10" s="18">
        <v>910440</v>
      </c>
      <c r="W10" s="18">
        <v>0</v>
      </c>
      <c r="X10" s="18">
        <v>0</v>
      </c>
      <c r="Y10" s="18">
        <v>0</v>
      </c>
      <c r="Z10" s="18">
        <v>281934255.53999901</v>
      </c>
      <c r="AA10" s="18">
        <v>7212777.54</v>
      </c>
      <c r="AB10" s="18">
        <v>38992.39</v>
      </c>
      <c r="AC10" s="18">
        <v>0</v>
      </c>
      <c r="AD10" s="18">
        <v>241909746.55000001</v>
      </c>
      <c r="AE10" s="18">
        <v>42498996.119999997</v>
      </c>
      <c r="AF10" s="18">
        <v>0</v>
      </c>
      <c r="AG10" s="18">
        <v>0</v>
      </c>
      <c r="AH10" s="18">
        <v>0</v>
      </c>
      <c r="AI10" s="18">
        <v>0</v>
      </c>
      <c r="AJ10" s="18">
        <v>1844695061.1401799</v>
      </c>
      <c r="AK10" s="18">
        <v>154215.82999999999</v>
      </c>
      <c r="AL10" s="18">
        <v>122364248.48</v>
      </c>
      <c r="AM10" s="18">
        <v>0</v>
      </c>
      <c r="AN10" s="18">
        <v>522421414.94997799</v>
      </c>
      <c r="AO10" s="18">
        <v>15321706.52</v>
      </c>
      <c r="AP10" s="18">
        <v>2514365337.0299702</v>
      </c>
      <c r="AQ10" s="18">
        <v>53158581.340000004</v>
      </c>
      <c r="AR10" s="18">
        <v>13489956.2900002</v>
      </c>
      <c r="AS10" s="18">
        <v>0</v>
      </c>
      <c r="AT10" s="18">
        <v>162412860.09</v>
      </c>
      <c r="AU10" s="18">
        <v>606948.66</v>
      </c>
      <c r="AV10" s="18">
        <v>175052072.38993499</v>
      </c>
      <c r="AW10" s="18">
        <v>7516635.6200000001</v>
      </c>
      <c r="AX10" s="18">
        <v>249493.34</v>
      </c>
      <c r="AY10" s="18">
        <v>7619.04</v>
      </c>
      <c r="AZ10" s="18">
        <v>0</v>
      </c>
      <c r="BA10" s="18">
        <v>0</v>
      </c>
      <c r="BB10" s="18">
        <v>23023337.57</v>
      </c>
      <c r="BC10" s="18">
        <v>485186.16</v>
      </c>
      <c r="BD10" s="18">
        <v>52439952.840002596</v>
      </c>
      <c r="BE10" s="18">
        <v>13510489.140000001</v>
      </c>
      <c r="BF10" s="18">
        <v>110000</v>
      </c>
      <c r="BG10" s="18">
        <v>0</v>
      </c>
      <c r="BH10" s="18">
        <v>16681336.279999999</v>
      </c>
      <c r="BI10" s="18">
        <v>0</v>
      </c>
      <c r="BJ10" s="18">
        <v>30141670.190000001</v>
      </c>
      <c r="BK10" s="18">
        <v>16979078.420000002</v>
      </c>
      <c r="BL10" s="18">
        <v>20849729.34</v>
      </c>
      <c r="BM10" s="18">
        <v>441241.1</v>
      </c>
      <c r="BN10" s="18">
        <v>9303561.8800000008</v>
      </c>
      <c r="BO10" s="18">
        <v>0</v>
      </c>
      <c r="BP10" s="18">
        <v>7861886.7299999995</v>
      </c>
      <c r="BQ10" s="18">
        <v>0</v>
      </c>
      <c r="BR10" s="18">
        <v>666673.56000000099</v>
      </c>
      <c r="BS10" s="18">
        <v>0</v>
      </c>
      <c r="BT10" s="18">
        <v>0</v>
      </c>
      <c r="BU10" s="18">
        <v>0</v>
      </c>
      <c r="BV10" s="18">
        <v>45878757.469999999</v>
      </c>
      <c r="BW10" s="18">
        <v>771512.54</v>
      </c>
      <c r="BX10" s="18">
        <v>1204381.93</v>
      </c>
      <c r="BY10" s="18">
        <v>0</v>
      </c>
      <c r="BZ10" s="18">
        <v>0</v>
      </c>
      <c r="CA10" s="18">
        <v>0</v>
      </c>
      <c r="CB10" s="18">
        <v>3190634.6999999802</v>
      </c>
      <c r="CC10" s="18">
        <v>7510.29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284925082.47975397</v>
      </c>
      <c r="DE10" s="18">
        <v>3377037.73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9377675.4000000004</v>
      </c>
      <c r="DP10" s="18">
        <v>1865428.04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3547105.7899999698</v>
      </c>
      <c r="DW10" s="18">
        <v>1586498.29</v>
      </c>
      <c r="DX10" s="18">
        <v>47046791.999995798</v>
      </c>
      <c r="DY10" s="18">
        <v>0</v>
      </c>
      <c r="DZ10" s="18">
        <v>0</v>
      </c>
      <c r="EA10" s="18">
        <v>0</v>
      </c>
      <c r="EB10" s="18">
        <v>241176038.26996499</v>
      </c>
      <c r="EC10" s="18">
        <v>4386417.9400000004</v>
      </c>
      <c r="ED10" s="18">
        <v>6732929.4500000002</v>
      </c>
      <c r="EE10" s="18">
        <v>-294665.21999999997</v>
      </c>
      <c r="EF10" s="18">
        <v>50430354.629999995</v>
      </c>
      <c r="EG10" s="18">
        <v>14010118.85</v>
      </c>
      <c r="EH10" s="18">
        <v>110805616.72999901</v>
      </c>
      <c r="EI10" s="18">
        <v>1050848.94</v>
      </c>
      <c r="EJ10" s="18">
        <v>0</v>
      </c>
      <c r="EK10" s="18">
        <v>0</v>
      </c>
      <c r="EL10" s="18">
        <v>0</v>
      </c>
      <c r="EM10" s="18">
        <v>0</v>
      </c>
      <c r="EN10" s="18">
        <v>16197438.789999999</v>
      </c>
      <c r="EO10" s="18">
        <v>0</v>
      </c>
      <c r="EP10" s="18">
        <v>253642.65</v>
      </c>
      <c r="EQ10" s="18">
        <v>0</v>
      </c>
      <c r="ER10" s="18">
        <v>0</v>
      </c>
      <c r="ES10" s="18">
        <v>0</v>
      </c>
      <c r="ET10" s="18">
        <v>0</v>
      </c>
      <c r="EU10" s="18">
        <v>14575.32</v>
      </c>
      <c r="EV10" s="18">
        <v>13937466.9</v>
      </c>
      <c r="EW10" s="18">
        <v>0</v>
      </c>
      <c r="EX10" s="18">
        <v>744539401.83999991</v>
      </c>
      <c r="EY10" s="18">
        <v>0</v>
      </c>
      <c r="EZ10" s="18">
        <v>7017993.2800000003</v>
      </c>
      <c r="FA10" s="18">
        <v>0</v>
      </c>
      <c r="FB10" s="18">
        <v>81360552.260000005</v>
      </c>
      <c r="FC10" s="18">
        <v>0</v>
      </c>
      <c r="FD10" s="18">
        <v>0</v>
      </c>
      <c r="FE10" s="18">
        <v>104356.54</v>
      </c>
      <c r="FF10" s="18">
        <v>0</v>
      </c>
      <c r="FG10" s="18">
        <v>0</v>
      </c>
      <c r="FH10" s="18">
        <v>840539.51</v>
      </c>
      <c r="FI10" s="18">
        <v>0</v>
      </c>
      <c r="FJ10" s="18">
        <v>9693683.2100000009</v>
      </c>
      <c r="FK10" s="18">
        <v>0</v>
      </c>
      <c r="FL10" s="18">
        <v>545712.37</v>
      </c>
      <c r="FM10" s="18">
        <v>0</v>
      </c>
      <c r="FN10" s="19">
        <v>4738033664.5696182</v>
      </c>
      <c r="FO10" s="19">
        <v>39351840.120000005</v>
      </c>
      <c r="FP10" s="18">
        <v>53586</v>
      </c>
      <c r="FQ10" s="18">
        <v>0</v>
      </c>
      <c r="FR10" s="18">
        <v>630497</v>
      </c>
      <c r="FS10" s="18">
        <v>0</v>
      </c>
      <c r="FT10" s="19">
        <v>2107680723.0297909</v>
      </c>
      <c r="FU10" s="19">
        <v>0</v>
      </c>
      <c r="FV10" s="18">
        <v>850733119.75508404</v>
      </c>
      <c r="FW10" s="18">
        <v>0</v>
      </c>
      <c r="FX10" s="18">
        <v>1256947603.2747068</v>
      </c>
      <c r="FY10" s="18">
        <v>0</v>
      </c>
      <c r="FZ10" s="19">
        <v>2629668858.5398269</v>
      </c>
      <c r="GA10" s="19">
        <v>39351840.120000005</v>
      </c>
      <c r="GB10" s="18">
        <v>1061210174.495963</v>
      </c>
      <c r="GC10" s="18">
        <v>8009477.4299999997</v>
      </c>
      <c r="GD10" s="18">
        <v>1568458684.043864</v>
      </c>
      <c r="GE10" s="18">
        <v>31342362.690000005</v>
      </c>
      <c r="GF10" s="18">
        <v>8489522.6500000097</v>
      </c>
      <c r="GG10" s="18">
        <v>392928.75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9">
        <v>0</v>
      </c>
      <c r="HA10" s="19">
        <v>0</v>
      </c>
      <c r="HB10" s="18">
        <v>0</v>
      </c>
      <c r="HC10" s="18">
        <v>0</v>
      </c>
      <c r="HD10" s="18">
        <v>0</v>
      </c>
      <c r="HE10" s="18">
        <v>0</v>
      </c>
      <c r="HF10" s="19">
        <v>0</v>
      </c>
      <c r="HG10" s="19">
        <v>0</v>
      </c>
      <c r="HH10" s="18">
        <v>0</v>
      </c>
      <c r="HI10" s="18">
        <v>0</v>
      </c>
      <c r="HJ10" s="18">
        <v>0</v>
      </c>
      <c r="HK10" s="18">
        <v>0</v>
      </c>
      <c r="HL10" s="19">
        <v>0</v>
      </c>
      <c r="HM10" s="19">
        <v>0</v>
      </c>
      <c r="HN10" s="18">
        <v>0</v>
      </c>
      <c r="HO10" s="18">
        <v>0</v>
      </c>
      <c r="HP10" s="18">
        <v>0</v>
      </c>
      <c r="HQ10" s="18">
        <v>0</v>
      </c>
      <c r="HR10" s="18">
        <v>0</v>
      </c>
      <c r="HS10" s="18">
        <v>0</v>
      </c>
      <c r="HT10" s="18">
        <v>15154683457.246078</v>
      </c>
      <c r="HU10" s="18">
        <v>570253635.36000013</v>
      </c>
      <c r="HV10" s="19">
        <v>15724937092.606079</v>
      </c>
    </row>
    <row r="11" spans="1:230" s="35" customFormat="1" ht="12.75" customHeight="1">
      <c r="A11" s="57" t="s">
        <v>154</v>
      </c>
      <c r="B11" s="17">
        <v>1006</v>
      </c>
      <c r="C11" s="58" t="s">
        <v>146</v>
      </c>
      <c r="D11" s="19">
        <v>5908700.5752999997</v>
      </c>
      <c r="E11" s="19">
        <v>0</v>
      </c>
      <c r="F11" s="18">
        <v>2549376.1653</v>
      </c>
      <c r="G11" s="18">
        <v>0</v>
      </c>
      <c r="H11" s="18">
        <v>3076239.94</v>
      </c>
      <c r="I11" s="18">
        <v>0</v>
      </c>
      <c r="J11" s="18">
        <v>283084.46999999997</v>
      </c>
      <c r="K11" s="18">
        <v>0</v>
      </c>
      <c r="L11" s="18">
        <v>0</v>
      </c>
      <c r="M11" s="18">
        <v>0</v>
      </c>
      <c r="N11" s="18">
        <v>90387515.200000003</v>
      </c>
      <c r="O11" s="18">
        <v>0</v>
      </c>
      <c r="P11" s="18">
        <v>0</v>
      </c>
      <c r="Q11" s="18">
        <v>0</v>
      </c>
      <c r="R11" s="18">
        <v>3667526.11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17806.55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1564889964.7897</v>
      </c>
      <c r="AK11" s="18">
        <v>0</v>
      </c>
      <c r="AL11" s="18">
        <v>3818646.6061</v>
      </c>
      <c r="AM11" s="18">
        <v>0</v>
      </c>
      <c r="AN11" s="18">
        <v>55349825.994800001</v>
      </c>
      <c r="AO11" s="18">
        <v>0</v>
      </c>
      <c r="AP11" s="18">
        <v>590697979.16059995</v>
      </c>
      <c r="AQ11" s="18">
        <v>0</v>
      </c>
      <c r="AR11" s="18">
        <v>0</v>
      </c>
      <c r="AS11" s="18">
        <v>0</v>
      </c>
      <c r="AT11" s="18">
        <v>340788.94</v>
      </c>
      <c r="AU11" s="18">
        <v>0</v>
      </c>
      <c r="AV11" s="18">
        <v>4310036.7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86969.73</v>
      </c>
      <c r="BE11" s="18">
        <v>0</v>
      </c>
      <c r="BF11" s="18">
        <v>0</v>
      </c>
      <c r="BG11" s="18">
        <v>0</v>
      </c>
      <c r="BH11" s="18">
        <v>18000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246785.32</v>
      </c>
      <c r="BQ11" s="18">
        <v>0</v>
      </c>
      <c r="BR11" s="18">
        <v>7193.56</v>
      </c>
      <c r="BS11" s="18">
        <v>0</v>
      </c>
      <c r="BT11" s="18">
        <v>0</v>
      </c>
      <c r="BU11" s="18">
        <v>0</v>
      </c>
      <c r="BV11" s="18">
        <v>341397.67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22639.54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22120587.452300001</v>
      </c>
      <c r="CK11" s="18">
        <v>0</v>
      </c>
      <c r="CL11" s="18">
        <v>190503.21849999999</v>
      </c>
      <c r="CM11" s="18">
        <v>0</v>
      </c>
      <c r="CN11" s="18">
        <v>205255.777</v>
      </c>
      <c r="CO11" s="18">
        <v>0</v>
      </c>
      <c r="CP11" s="18">
        <v>0</v>
      </c>
      <c r="CQ11" s="18">
        <v>0</v>
      </c>
      <c r="CR11" s="18">
        <v>131939.70499999999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14672048.613600001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15405.7461</v>
      </c>
      <c r="DU11" s="18">
        <v>0</v>
      </c>
      <c r="DV11" s="18">
        <v>0</v>
      </c>
      <c r="DW11" s="18">
        <v>0</v>
      </c>
      <c r="DX11" s="18">
        <v>403584412.13800001</v>
      </c>
      <c r="DY11" s="18">
        <v>0</v>
      </c>
      <c r="DZ11" s="18">
        <v>0</v>
      </c>
      <c r="EA11" s="18">
        <v>0</v>
      </c>
      <c r="EB11" s="18">
        <v>626084.07960000006</v>
      </c>
      <c r="EC11" s="18">
        <v>0</v>
      </c>
      <c r="ED11" s="18">
        <v>407138.37</v>
      </c>
      <c r="EE11" s="18">
        <v>0</v>
      </c>
      <c r="EF11" s="18">
        <v>50180.639999999999</v>
      </c>
      <c r="EG11" s="18">
        <v>0</v>
      </c>
      <c r="EH11" s="18">
        <v>540038.16650000005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71453.649999999994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5899334.6899999995</v>
      </c>
      <c r="EW11" s="18">
        <v>0</v>
      </c>
      <c r="EX11" s="18">
        <v>339697611.38999999</v>
      </c>
      <c r="EY11" s="18">
        <v>0</v>
      </c>
      <c r="EZ11" s="18">
        <v>337912.78</v>
      </c>
      <c r="FA11" s="18">
        <v>0</v>
      </c>
      <c r="FB11" s="18">
        <v>32846777.359999999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3106603.2</v>
      </c>
      <c r="FI11" s="18">
        <v>0</v>
      </c>
      <c r="FJ11" s="18">
        <v>2327217.64</v>
      </c>
      <c r="FK11" s="18">
        <v>0</v>
      </c>
      <c r="FL11" s="18">
        <v>0</v>
      </c>
      <c r="FM11" s="18">
        <v>0</v>
      </c>
      <c r="FN11" s="19">
        <v>1079557005.9967</v>
      </c>
      <c r="FO11" s="19">
        <v>0</v>
      </c>
      <c r="FP11" s="18">
        <v>981432810.13</v>
      </c>
      <c r="FQ11" s="18">
        <v>0</v>
      </c>
      <c r="FR11" s="18">
        <v>70455957.590000004</v>
      </c>
      <c r="FS11" s="18">
        <v>0</v>
      </c>
      <c r="FT11" s="19">
        <v>22217963.460000001</v>
      </c>
      <c r="FU11" s="19">
        <v>0</v>
      </c>
      <c r="FV11" s="18">
        <v>0</v>
      </c>
      <c r="FW11" s="18">
        <v>0</v>
      </c>
      <c r="FX11" s="18">
        <v>22217963.460000001</v>
      </c>
      <c r="FY11" s="18">
        <v>0</v>
      </c>
      <c r="FZ11" s="19">
        <v>5450274.8167000003</v>
      </c>
      <c r="GA11" s="19">
        <v>0</v>
      </c>
      <c r="GB11" s="18">
        <v>0</v>
      </c>
      <c r="GC11" s="18">
        <v>0</v>
      </c>
      <c r="GD11" s="18">
        <v>5450274.8167000003</v>
      </c>
      <c r="GE11" s="18">
        <v>0</v>
      </c>
      <c r="GF11" s="18">
        <v>1374256.926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9">
        <v>0</v>
      </c>
      <c r="HA11" s="19">
        <v>0</v>
      </c>
      <c r="HB11" s="18">
        <v>0</v>
      </c>
      <c r="HC11" s="18">
        <v>0</v>
      </c>
      <c r="HD11" s="18">
        <v>0</v>
      </c>
      <c r="HE11" s="18">
        <v>0</v>
      </c>
      <c r="HF11" s="19">
        <v>0</v>
      </c>
      <c r="HG11" s="19">
        <v>0</v>
      </c>
      <c r="HH11" s="18">
        <v>0</v>
      </c>
      <c r="HI11" s="18">
        <v>0</v>
      </c>
      <c r="HJ11" s="18">
        <v>0</v>
      </c>
      <c r="HK11" s="18">
        <v>0</v>
      </c>
      <c r="HL11" s="19">
        <v>0</v>
      </c>
      <c r="HM11" s="19">
        <v>0</v>
      </c>
      <c r="HN11" s="18">
        <v>0</v>
      </c>
      <c r="HO11" s="18">
        <v>0</v>
      </c>
      <c r="HP11" s="18">
        <v>0</v>
      </c>
      <c r="HQ11" s="18">
        <v>0</v>
      </c>
      <c r="HR11" s="18">
        <v>0</v>
      </c>
      <c r="HS11" s="18">
        <v>0</v>
      </c>
      <c r="HT11" s="18">
        <v>4227873543.9857988</v>
      </c>
      <c r="HU11" s="18">
        <v>0</v>
      </c>
      <c r="HV11" s="19">
        <v>4227873543.9857988</v>
      </c>
    </row>
    <row r="12" spans="1:230" s="35" customFormat="1" ht="12.75" customHeight="1">
      <c r="A12" s="57" t="s">
        <v>156</v>
      </c>
      <c r="B12" s="17">
        <v>1007</v>
      </c>
      <c r="C12" s="58" t="s">
        <v>146</v>
      </c>
      <c r="D12" s="19">
        <v>0</v>
      </c>
      <c r="E12" s="19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136373650.39974004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9">
        <v>0</v>
      </c>
      <c r="FO12" s="19">
        <v>0</v>
      </c>
      <c r="FP12" s="18">
        <v>0</v>
      </c>
      <c r="FQ12" s="18">
        <v>0</v>
      </c>
      <c r="FR12" s="18">
        <v>0</v>
      </c>
      <c r="FS12" s="18">
        <v>0</v>
      </c>
      <c r="FT12" s="19">
        <v>0</v>
      </c>
      <c r="FU12" s="19">
        <v>0</v>
      </c>
      <c r="FV12" s="18">
        <v>0</v>
      </c>
      <c r="FW12" s="18">
        <v>0</v>
      </c>
      <c r="FX12" s="18">
        <v>0</v>
      </c>
      <c r="FY12" s="18">
        <v>0</v>
      </c>
      <c r="FZ12" s="19">
        <v>0</v>
      </c>
      <c r="GA12" s="19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9">
        <v>0</v>
      </c>
      <c r="HA12" s="19">
        <v>0</v>
      </c>
      <c r="HB12" s="18">
        <v>0</v>
      </c>
      <c r="HC12" s="18">
        <v>0</v>
      </c>
      <c r="HD12" s="18">
        <v>0</v>
      </c>
      <c r="HE12" s="18">
        <v>0</v>
      </c>
      <c r="HF12" s="19">
        <v>0</v>
      </c>
      <c r="HG12" s="19">
        <v>0</v>
      </c>
      <c r="HH12" s="18">
        <v>0</v>
      </c>
      <c r="HI12" s="18">
        <v>0</v>
      </c>
      <c r="HJ12" s="18">
        <v>0</v>
      </c>
      <c r="HK12" s="18">
        <v>0</v>
      </c>
      <c r="HL12" s="19">
        <v>0</v>
      </c>
      <c r="HM12" s="19">
        <v>0</v>
      </c>
      <c r="HN12" s="18">
        <v>0</v>
      </c>
      <c r="HO12" s="18">
        <v>0</v>
      </c>
      <c r="HP12" s="18">
        <v>0</v>
      </c>
      <c r="HQ12" s="18">
        <v>0</v>
      </c>
      <c r="HR12" s="18">
        <v>0</v>
      </c>
      <c r="HS12" s="18">
        <v>0</v>
      </c>
      <c r="HT12" s="18">
        <v>136373650.39974004</v>
      </c>
      <c r="HU12" s="18">
        <v>0</v>
      </c>
      <c r="HV12" s="19">
        <v>136373650.39974004</v>
      </c>
    </row>
    <row r="13" spans="1:230" s="35" customFormat="1" ht="12.75" customHeight="1">
      <c r="A13" s="57" t="s">
        <v>158</v>
      </c>
      <c r="B13" s="17">
        <v>1008</v>
      </c>
      <c r="C13" s="58" t="s">
        <v>146</v>
      </c>
      <c r="D13" s="19">
        <v>293895098.26999998</v>
      </c>
      <c r="E13" s="19">
        <v>0</v>
      </c>
      <c r="F13" s="18">
        <v>15249626.029999999</v>
      </c>
      <c r="G13" s="18">
        <v>0</v>
      </c>
      <c r="H13" s="18">
        <v>165775952.15999997</v>
      </c>
      <c r="I13" s="18">
        <v>0</v>
      </c>
      <c r="J13" s="18">
        <v>112869520.08</v>
      </c>
      <c r="K13" s="18">
        <v>0</v>
      </c>
      <c r="L13" s="18">
        <v>19398529</v>
      </c>
      <c r="M13" s="18">
        <v>0</v>
      </c>
      <c r="N13" s="18">
        <v>37747308.669999994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29897884.580000002</v>
      </c>
      <c r="AA13" s="18">
        <v>0</v>
      </c>
      <c r="AB13" s="18">
        <v>0</v>
      </c>
      <c r="AC13" s="18">
        <v>0</v>
      </c>
      <c r="AD13" s="18">
        <v>3003662.0999999996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1426323068.09232</v>
      </c>
      <c r="AK13" s="18">
        <v>0</v>
      </c>
      <c r="AL13" s="18">
        <v>1337448.2467459999</v>
      </c>
      <c r="AM13" s="18">
        <v>0</v>
      </c>
      <c r="AN13" s="18">
        <v>88518515.359999999</v>
      </c>
      <c r="AO13" s="18">
        <v>0</v>
      </c>
      <c r="AP13" s="18">
        <v>771385417</v>
      </c>
      <c r="AQ13" s="18">
        <v>0</v>
      </c>
      <c r="AR13" s="18">
        <v>0</v>
      </c>
      <c r="AS13" s="18">
        <v>0</v>
      </c>
      <c r="AT13" s="18">
        <v>21078854.93</v>
      </c>
      <c r="AU13" s="18">
        <v>0</v>
      </c>
      <c r="AV13" s="18">
        <v>27147510.060000002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580470.66</v>
      </c>
      <c r="BC13" s="18">
        <v>0</v>
      </c>
      <c r="BD13" s="18">
        <v>5255847.3500000006</v>
      </c>
      <c r="BE13" s="18">
        <v>0</v>
      </c>
      <c r="BF13" s="18">
        <v>0</v>
      </c>
      <c r="BG13" s="18">
        <v>0</v>
      </c>
      <c r="BH13" s="18">
        <v>83831.56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113400.93</v>
      </c>
      <c r="BQ13" s="18">
        <v>0</v>
      </c>
      <c r="BR13" s="18">
        <v>2610.54</v>
      </c>
      <c r="BS13" s="18">
        <v>0</v>
      </c>
      <c r="BT13" s="18">
        <v>0</v>
      </c>
      <c r="BU13" s="18">
        <v>0</v>
      </c>
      <c r="BV13" s="18">
        <v>6489030.0100000007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191307.05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5810179.3999999994</v>
      </c>
      <c r="CM13" s="18">
        <v>0</v>
      </c>
      <c r="CN13" s="18">
        <v>10524133.369999999</v>
      </c>
      <c r="CO13" s="18">
        <v>0</v>
      </c>
      <c r="CP13" s="18">
        <v>0</v>
      </c>
      <c r="CQ13" s="18">
        <v>0</v>
      </c>
      <c r="CR13" s="18">
        <v>4103564.93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20138964.34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-7177.58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1668721.9199999997</v>
      </c>
      <c r="DY13" s="18">
        <v>0</v>
      </c>
      <c r="DZ13" s="18">
        <v>0</v>
      </c>
      <c r="EA13" s="18">
        <v>0</v>
      </c>
      <c r="EB13" s="18">
        <v>23040903.349999998</v>
      </c>
      <c r="EC13" s="18">
        <v>0</v>
      </c>
      <c r="ED13" s="18">
        <v>268280.02</v>
      </c>
      <c r="EE13" s="18">
        <v>0</v>
      </c>
      <c r="EF13" s="18">
        <v>41408460.829999998</v>
      </c>
      <c r="EG13" s="18">
        <v>0</v>
      </c>
      <c r="EH13" s="18">
        <v>6957508.9400000004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20952887.939999998</v>
      </c>
      <c r="FM13" s="18">
        <v>0</v>
      </c>
      <c r="FN13" s="19">
        <v>1427290.7700000005</v>
      </c>
      <c r="FO13" s="19">
        <v>0</v>
      </c>
      <c r="FP13" s="18">
        <v>0</v>
      </c>
      <c r="FQ13" s="18">
        <v>0</v>
      </c>
      <c r="FR13" s="18">
        <v>0</v>
      </c>
      <c r="FS13" s="18">
        <v>0</v>
      </c>
      <c r="FT13" s="19">
        <v>0</v>
      </c>
      <c r="FU13" s="19">
        <v>0</v>
      </c>
      <c r="FV13" s="18">
        <v>0</v>
      </c>
      <c r="FW13" s="18">
        <v>0</v>
      </c>
      <c r="FX13" s="18">
        <v>0</v>
      </c>
      <c r="FY13" s="18">
        <v>0</v>
      </c>
      <c r="FZ13" s="19">
        <v>1427290.7700000005</v>
      </c>
      <c r="GA13" s="19">
        <v>0</v>
      </c>
      <c r="GB13" s="18">
        <v>0</v>
      </c>
      <c r="GC13" s="18">
        <v>0</v>
      </c>
      <c r="GD13" s="18">
        <v>1427290.7700000005</v>
      </c>
      <c r="GE13" s="18">
        <v>0</v>
      </c>
      <c r="GF13" s="18">
        <v>3411549.8800000004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9">
        <v>0</v>
      </c>
      <c r="HA13" s="19">
        <v>0</v>
      </c>
      <c r="HB13" s="18">
        <v>0</v>
      </c>
      <c r="HC13" s="18">
        <v>0</v>
      </c>
      <c r="HD13" s="18">
        <v>0</v>
      </c>
      <c r="HE13" s="18">
        <v>0</v>
      </c>
      <c r="HF13" s="19">
        <v>0</v>
      </c>
      <c r="HG13" s="19">
        <v>0</v>
      </c>
      <c r="HH13" s="18">
        <v>0</v>
      </c>
      <c r="HI13" s="18">
        <v>0</v>
      </c>
      <c r="HJ13" s="18">
        <v>0</v>
      </c>
      <c r="HK13" s="18">
        <v>0</v>
      </c>
      <c r="HL13" s="19">
        <v>0</v>
      </c>
      <c r="HM13" s="19">
        <v>0</v>
      </c>
      <c r="HN13" s="18">
        <v>0</v>
      </c>
      <c r="HO13" s="18">
        <v>0</v>
      </c>
      <c r="HP13" s="18">
        <v>0</v>
      </c>
      <c r="HQ13" s="18">
        <v>0</v>
      </c>
      <c r="HR13" s="18">
        <v>0</v>
      </c>
      <c r="HS13" s="18">
        <v>0</v>
      </c>
      <c r="HT13" s="18">
        <v>2872155062.5190663</v>
      </c>
      <c r="HU13" s="18">
        <v>0</v>
      </c>
      <c r="HV13" s="19">
        <v>2872155062.5190663</v>
      </c>
    </row>
    <row r="14" spans="1:230" s="35" customFormat="1" ht="12.75" customHeight="1">
      <c r="A14" s="57" t="s">
        <v>160</v>
      </c>
      <c r="B14" s="17">
        <v>1009</v>
      </c>
      <c r="C14" s="58" t="s">
        <v>146</v>
      </c>
      <c r="D14" s="19">
        <v>2751290931.0500007</v>
      </c>
      <c r="E14" s="19">
        <v>40280401.939999998</v>
      </c>
      <c r="F14" s="18">
        <v>486958483.92667449</v>
      </c>
      <c r="G14" s="18">
        <v>7129338.1733256634</v>
      </c>
      <c r="H14" s="18">
        <v>493031384.84038007</v>
      </c>
      <c r="I14" s="18">
        <v>7218248.7596199661</v>
      </c>
      <c r="J14" s="18">
        <v>1771301062.2829461</v>
      </c>
      <c r="K14" s="18">
        <v>25932815.007054366</v>
      </c>
      <c r="L14" s="18">
        <v>161329108.55000001</v>
      </c>
      <c r="M14" s="18">
        <v>0</v>
      </c>
      <c r="N14" s="18">
        <v>173204502.86000001</v>
      </c>
      <c r="O14" s="18">
        <v>0</v>
      </c>
      <c r="P14" s="18">
        <v>162907.76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166929841.03</v>
      </c>
      <c r="AA14" s="18">
        <v>687899.73999999987</v>
      </c>
      <c r="AB14" s="18">
        <v>0</v>
      </c>
      <c r="AC14" s="18">
        <v>0</v>
      </c>
      <c r="AD14" s="18">
        <v>46107410.359999999</v>
      </c>
      <c r="AE14" s="18">
        <v>287395.46999999997</v>
      </c>
      <c r="AF14" s="18">
        <v>0</v>
      </c>
      <c r="AG14" s="18">
        <v>0</v>
      </c>
      <c r="AH14" s="18">
        <v>0</v>
      </c>
      <c r="AI14" s="18">
        <v>0</v>
      </c>
      <c r="AJ14" s="18">
        <v>1430882653.54</v>
      </c>
      <c r="AK14" s="18">
        <v>0</v>
      </c>
      <c r="AL14" s="18">
        <v>23361567.920000002</v>
      </c>
      <c r="AM14" s="18">
        <v>0</v>
      </c>
      <c r="AN14" s="18">
        <v>514669398.91000003</v>
      </c>
      <c r="AO14" s="18">
        <v>7155485.9899999928</v>
      </c>
      <c r="AP14" s="18">
        <v>1773130867.8100002</v>
      </c>
      <c r="AQ14" s="18">
        <v>51384681.869999997</v>
      </c>
      <c r="AR14" s="18">
        <v>20000</v>
      </c>
      <c r="AS14" s="18">
        <v>0</v>
      </c>
      <c r="AT14" s="18">
        <v>162875381.58000001</v>
      </c>
      <c r="AU14" s="18">
        <v>96534.44</v>
      </c>
      <c r="AV14" s="18">
        <v>94445549.889999986</v>
      </c>
      <c r="AW14" s="18">
        <v>515338.18000000005</v>
      </c>
      <c r="AX14" s="18">
        <v>3019.6299999999997</v>
      </c>
      <c r="AY14" s="18">
        <v>4.53</v>
      </c>
      <c r="AZ14" s="18">
        <v>0</v>
      </c>
      <c r="BA14" s="18">
        <v>0</v>
      </c>
      <c r="BB14" s="18">
        <v>17180364.829999998</v>
      </c>
      <c r="BC14" s="18">
        <v>903244.83000000136</v>
      </c>
      <c r="BD14" s="18">
        <v>88425013.580000013</v>
      </c>
      <c r="BE14" s="18">
        <v>938006.31999999972</v>
      </c>
      <c r="BF14" s="18">
        <v>115439.96</v>
      </c>
      <c r="BG14" s="18">
        <v>0</v>
      </c>
      <c r="BH14" s="18">
        <v>2554651.6</v>
      </c>
      <c r="BI14" s="18">
        <v>0</v>
      </c>
      <c r="BJ14" s="18">
        <v>125271.67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667151.51</v>
      </c>
      <c r="BQ14" s="18">
        <v>0</v>
      </c>
      <c r="BR14" s="18">
        <v>109490.44</v>
      </c>
      <c r="BS14" s="18">
        <v>0</v>
      </c>
      <c r="BT14" s="18">
        <v>0</v>
      </c>
      <c r="BU14" s="18">
        <v>0</v>
      </c>
      <c r="BV14" s="18">
        <v>9832723.1099999994</v>
      </c>
      <c r="BW14" s="18">
        <v>3849.96</v>
      </c>
      <c r="BX14" s="18">
        <v>214800</v>
      </c>
      <c r="BY14" s="18">
        <v>0</v>
      </c>
      <c r="BZ14" s="18">
        <v>0</v>
      </c>
      <c r="CA14" s="18">
        <v>0</v>
      </c>
      <c r="CB14" s="18">
        <v>7713033.2799999993</v>
      </c>
      <c r="CC14" s="18">
        <v>26972.240000000002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121795160.13</v>
      </c>
      <c r="DE14" s="18">
        <v>307721.83000000013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-106.85</v>
      </c>
      <c r="DU14" s="18">
        <v>0</v>
      </c>
      <c r="DV14" s="18">
        <v>657552.02</v>
      </c>
      <c r="DW14" s="18">
        <v>0</v>
      </c>
      <c r="DX14" s="18">
        <v>21637922.609999999</v>
      </c>
      <c r="DY14" s="18">
        <v>1507.79</v>
      </c>
      <c r="DZ14" s="18">
        <v>0</v>
      </c>
      <c r="EA14" s="18">
        <v>0</v>
      </c>
      <c r="EB14" s="18">
        <v>200966289.96000001</v>
      </c>
      <c r="EC14" s="18">
        <v>2119042.5599999996</v>
      </c>
      <c r="ED14" s="18">
        <v>17568947.75</v>
      </c>
      <c r="EE14" s="18">
        <v>0</v>
      </c>
      <c r="EF14" s="18">
        <v>139987738.21000001</v>
      </c>
      <c r="EG14" s="18">
        <v>-367800.65</v>
      </c>
      <c r="EH14" s="18">
        <v>202672740.63</v>
      </c>
      <c r="EI14" s="18">
        <v>2286127.6100000008</v>
      </c>
      <c r="EJ14" s="18">
        <v>0</v>
      </c>
      <c r="EK14" s="18">
        <v>0</v>
      </c>
      <c r="EL14" s="18">
        <v>0</v>
      </c>
      <c r="EM14" s="18">
        <v>0</v>
      </c>
      <c r="EN14" s="18">
        <v>192060224.16</v>
      </c>
      <c r="EO14" s="18">
        <v>51.47</v>
      </c>
      <c r="EP14" s="18">
        <v>113560.06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7570265.04</v>
      </c>
      <c r="EW14" s="18">
        <v>0</v>
      </c>
      <c r="EX14" s="18">
        <v>600751560.09000003</v>
      </c>
      <c r="EY14" s="18">
        <v>0</v>
      </c>
      <c r="EZ14" s="18">
        <v>1896474.0699999998</v>
      </c>
      <c r="FA14" s="18">
        <v>0</v>
      </c>
      <c r="FB14" s="18">
        <v>34481943.890000001</v>
      </c>
      <c r="FC14" s="18">
        <v>0</v>
      </c>
      <c r="FD14" s="18">
        <v>39346.29</v>
      </c>
      <c r="FE14" s="18">
        <v>0</v>
      </c>
      <c r="FF14" s="18">
        <v>0</v>
      </c>
      <c r="FG14" s="18">
        <v>0</v>
      </c>
      <c r="FH14" s="18">
        <v>511029.61</v>
      </c>
      <c r="FI14" s="18">
        <v>0</v>
      </c>
      <c r="FJ14" s="18">
        <v>4226178.5</v>
      </c>
      <c r="FK14" s="18">
        <v>0</v>
      </c>
      <c r="FL14" s="18">
        <v>0.01</v>
      </c>
      <c r="FM14" s="18">
        <v>0.1</v>
      </c>
      <c r="FN14" s="19">
        <v>2745720009.6000004</v>
      </c>
      <c r="FO14" s="19">
        <v>4689439.4900000012</v>
      </c>
      <c r="FP14" s="18">
        <v>-3838431.6900000498</v>
      </c>
      <c r="FQ14" s="18">
        <v>0</v>
      </c>
      <c r="FR14" s="18">
        <v>284443.39999999997</v>
      </c>
      <c r="FS14" s="18">
        <v>0</v>
      </c>
      <c r="FT14" s="19">
        <v>1852167277.1300008</v>
      </c>
      <c r="FU14" s="19">
        <v>0</v>
      </c>
      <c r="FV14" s="18">
        <v>65528254.93999996</v>
      </c>
      <c r="FW14" s="18">
        <v>0</v>
      </c>
      <c r="FX14" s="18">
        <v>1786639022.1900008</v>
      </c>
      <c r="FY14" s="18">
        <v>0</v>
      </c>
      <c r="FZ14" s="19">
        <v>897106720.75999951</v>
      </c>
      <c r="GA14" s="19">
        <v>4689439.4900000012</v>
      </c>
      <c r="GB14" s="18">
        <v>352802576.71999806</v>
      </c>
      <c r="GC14" s="18">
        <v>1514841.1799999997</v>
      </c>
      <c r="GD14" s="18">
        <v>544304144.04000139</v>
      </c>
      <c r="GE14" s="18">
        <v>3174598.3100000015</v>
      </c>
      <c r="GF14" s="18">
        <v>13618924.279999999</v>
      </c>
      <c r="GG14" s="18">
        <v>70403.820000000007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9">
        <v>0</v>
      </c>
      <c r="HA14" s="19">
        <v>0</v>
      </c>
      <c r="HB14" s="18">
        <v>0</v>
      </c>
      <c r="HC14" s="18">
        <v>0</v>
      </c>
      <c r="HD14" s="18">
        <v>0</v>
      </c>
      <c r="HE14" s="18">
        <v>0</v>
      </c>
      <c r="HF14" s="19">
        <v>0</v>
      </c>
      <c r="HG14" s="19">
        <v>0</v>
      </c>
      <c r="HH14" s="18">
        <v>0</v>
      </c>
      <c r="HI14" s="18">
        <v>0</v>
      </c>
      <c r="HJ14" s="18">
        <v>0</v>
      </c>
      <c r="HK14" s="18">
        <v>0</v>
      </c>
      <c r="HL14" s="19">
        <v>0</v>
      </c>
      <c r="HM14" s="19">
        <v>0</v>
      </c>
      <c r="HN14" s="18">
        <v>0</v>
      </c>
      <c r="HO14" s="18">
        <v>0</v>
      </c>
      <c r="HP14" s="18">
        <v>0</v>
      </c>
      <c r="HQ14" s="18">
        <v>0</v>
      </c>
      <c r="HR14" s="18">
        <v>0</v>
      </c>
      <c r="HS14" s="18">
        <v>0</v>
      </c>
      <c r="HT14" s="18">
        <v>11731626840.930002</v>
      </c>
      <c r="HU14" s="18">
        <v>111386309.52999997</v>
      </c>
      <c r="HV14" s="19">
        <v>11843013150.460003</v>
      </c>
    </row>
    <row r="15" spans="1:230" s="35" customFormat="1" ht="12.75" customHeight="1">
      <c r="A15" s="57" t="s">
        <v>162</v>
      </c>
      <c r="B15" s="17">
        <v>1010</v>
      </c>
      <c r="C15" s="58" t="s">
        <v>146</v>
      </c>
      <c r="D15" s="19">
        <v>0</v>
      </c>
      <c r="E15" s="19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516302.24393485603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723564.74227193103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5660174.0454790574</v>
      </c>
      <c r="DE15" s="18">
        <v>0</v>
      </c>
      <c r="DF15" s="18">
        <v>13957904.7142857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254144.16194045186</v>
      </c>
      <c r="DU15" s="18">
        <v>0</v>
      </c>
      <c r="DV15" s="18">
        <v>7013832.3239207463</v>
      </c>
      <c r="DW15" s="18">
        <v>0</v>
      </c>
      <c r="DX15" s="18">
        <v>105689.20864336597</v>
      </c>
      <c r="DY15" s="18">
        <v>0</v>
      </c>
      <c r="DZ15" s="18">
        <v>0</v>
      </c>
      <c r="EA15" s="18">
        <v>0</v>
      </c>
      <c r="EB15" s="18">
        <v>25937755.457142856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689121369.92142868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128.59047619047618</v>
      </c>
      <c r="FM15" s="18">
        <v>0</v>
      </c>
      <c r="FN15" s="19">
        <v>0</v>
      </c>
      <c r="FO15" s="19">
        <v>0</v>
      </c>
      <c r="FP15" s="18">
        <v>0</v>
      </c>
      <c r="FQ15" s="18">
        <v>0</v>
      </c>
      <c r="FR15" s="18">
        <v>0</v>
      </c>
      <c r="FS15" s="18">
        <v>0</v>
      </c>
      <c r="FT15" s="19">
        <v>0</v>
      </c>
      <c r="FU15" s="19">
        <v>0</v>
      </c>
      <c r="FV15" s="18">
        <v>0</v>
      </c>
      <c r="FW15" s="18">
        <v>0</v>
      </c>
      <c r="FX15" s="18">
        <v>0</v>
      </c>
      <c r="FY15" s="18">
        <v>0</v>
      </c>
      <c r="FZ15" s="19">
        <v>0</v>
      </c>
      <c r="GA15" s="19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9">
        <v>0</v>
      </c>
      <c r="HA15" s="19">
        <v>0</v>
      </c>
      <c r="HB15" s="18">
        <v>0</v>
      </c>
      <c r="HC15" s="18">
        <v>0</v>
      </c>
      <c r="HD15" s="18">
        <v>0</v>
      </c>
      <c r="HE15" s="18">
        <v>0</v>
      </c>
      <c r="HF15" s="19">
        <v>0</v>
      </c>
      <c r="HG15" s="19">
        <v>0</v>
      </c>
      <c r="HH15" s="18">
        <v>0</v>
      </c>
      <c r="HI15" s="18">
        <v>0</v>
      </c>
      <c r="HJ15" s="18">
        <v>0</v>
      </c>
      <c r="HK15" s="18">
        <v>0</v>
      </c>
      <c r="HL15" s="19">
        <v>0</v>
      </c>
      <c r="HM15" s="19">
        <v>0</v>
      </c>
      <c r="HN15" s="18">
        <v>0</v>
      </c>
      <c r="HO15" s="18">
        <v>0</v>
      </c>
      <c r="HP15" s="18">
        <v>0</v>
      </c>
      <c r="HQ15" s="18">
        <v>0</v>
      </c>
      <c r="HR15" s="18">
        <v>0</v>
      </c>
      <c r="HS15" s="18">
        <v>0</v>
      </c>
      <c r="HT15" s="18">
        <v>743290865.40952373</v>
      </c>
      <c r="HU15" s="18">
        <v>0</v>
      </c>
      <c r="HV15" s="19">
        <v>743290865.40952373</v>
      </c>
    </row>
    <row r="16" spans="1:230" s="35" customFormat="1" ht="12.75" customHeight="1">
      <c r="A16" s="57" t="s">
        <v>164</v>
      </c>
      <c r="B16" s="17">
        <v>1011</v>
      </c>
      <c r="C16" s="58" t="s">
        <v>146</v>
      </c>
      <c r="D16" s="19">
        <v>0</v>
      </c>
      <c r="E16" s="19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87986566.974537924</v>
      </c>
      <c r="DO16" s="18">
        <v>0</v>
      </c>
      <c r="DP16" s="18">
        <v>0</v>
      </c>
      <c r="DQ16" s="18">
        <v>62589393.935461983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9">
        <v>0</v>
      </c>
      <c r="FO16" s="19">
        <v>0</v>
      </c>
      <c r="FP16" s="18">
        <v>0</v>
      </c>
      <c r="FQ16" s="18">
        <v>0</v>
      </c>
      <c r="FR16" s="18">
        <v>0</v>
      </c>
      <c r="FS16" s="18">
        <v>0</v>
      </c>
      <c r="FT16" s="19">
        <v>0</v>
      </c>
      <c r="FU16" s="19">
        <v>0</v>
      </c>
      <c r="FV16" s="18">
        <v>0</v>
      </c>
      <c r="FW16" s="18">
        <v>0</v>
      </c>
      <c r="FX16" s="18">
        <v>0</v>
      </c>
      <c r="FY16" s="18">
        <v>0</v>
      </c>
      <c r="FZ16" s="19">
        <v>0</v>
      </c>
      <c r="GA16" s="19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9">
        <v>0</v>
      </c>
      <c r="HA16" s="19">
        <v>0</v>
      </c>
      <c r="HB16" s="18">
        <v>0</v>
      </c>
      <c r="HC16" s="18">
        <v>0</v>
      </c>
      <c r="HD16" s="18">
        <v>0</v>
      </c>
      <c r="HE16" s="18">
        <v>0</v>
      </c>
      <c r="HF16" s="19">
        <v>0</v>
      </c>
      <c r="HG16" s="19">
        <v>0</v>
      </c>
      <c r="HH16" s="18">
        <v>0</v>
      </c>
      <c r="HI16" s="18">
        <v>0</v>
      </c>
      <c r="HJ16" s="18">
        <v>0</v>
      </c>
      <c r="HK16" s="18">
        <v>0</v>
      </c>
      <c r="HL16" s="19">
        <v>0</v>
      </c>
      <c r="HM16" s="19">
        <v>0</v>
      </c>
      <c r="HN16" s="18">
        <v>0</v>
      </c>
      <c r="HO16" s="18">
        <v>0</v>
      </c>
      <c r="HP16" s="18">
        <v>0</v>
      </c>
      <c r="HQ16" s="18">
        <v>0</v>
      </c>
      <c r="HR16" s="18">
        <v>0</v>
      </c>
      <c r="HS16" s="18">
        <v>0</v>
      </c>
      <c r="HT16" s="18">
        <v>87986566.974537924</v>
      </c>
      <c r="HU16" s="18">
        <v>62589393.935461983</v>
      </c>
      <c r="HV16" s="19">
        <v>150575960.90999991</v>
      </c>
    </row>
    <row r="17" spans="1:230" s="35" customFormat="1" ht="12.75" customHeight="1">
      <c r="A17" s="57" t="s">
        <v>166</v>
      </c>
      <c r="B17" s="17">
        <v>1012</v>
      </c>
      <c r="C17" s="58" t="s">
        <v>146</v>
      </c>
      <c r="D17" s="19">
        <v>78562369</v>
      </c>
      <c r="E17" s="19">
        <v>0</v>
      </c>
      <c r="F17" s="18">
        <v>164070</v>
      </c>
      <c r="G17" s="18">
        <v>0</v>
      </c>
      <c r="H17" s="18">
        <v>56508626</v>
      </c>
      <c r="I17" s="18">
        <v>0</v>
      </c>
      <c r="J17" s="18">
        <v>21889673</v>
      </c>
      <c r="K17" s="18">
        <v>0</v>
      </c>
      <c r="L17" s="18">
        <v>10163720</v>
      </c>
      <c r="M17" s="18">
        <v>0</v>
      </c>
      <c r="N17" s="18">
        <v>5660760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29595553</v>
      </c>
      <c r="AA17" s="18">
        <v>0</v>
      </c>
      <c r="AB17" s="18">
        <v>0</v>
      </c>
      <c r="AC17" s="18">
        <v>0</v>
      </c>
      <c r="AD17" s="18">
        <v>46075201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458014526.13</v>
      </c>
      <c r="AK17" s="18">
        <v>0</v>
      </c>
      <c r="AL17" s="18">
        <v>0</v>
      </c>
      <c r="AM17" s="18">
        <v>0</v>
      </c>
      <c r="AN17" s="18">
        <v>136739524.75</v>
      </c>
      <c r="AO17" s="18">
        <v>0</v>
      </c>
      <c r="AP17" s="18">
        <v>1989387.68</v>
      </c>
      <c r="AQ17" s="18">
        <v>0</v>
      </c>
      <c r="AR17" s="18">
        <v>0</v>
      </c>
      <c r="AS17" s="18">
        <v>0</v>
      </c>
      <c r="AT17" s="18">
        <v>42544611</v>
      </c>
      <c r="AU17" s="18">
        <v>0</v>
      </c>
      <c r="AV17" s="18">
        <v>9889315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559022</v>
      </c>
      <c r="BC17" s="18">
        <v>0</v>
      </c>
      <c r="BD17" s="18">
        <v>1454313</v>
      </c>
      <c r="BE17" s="18">
        <v>0</v>
      </c>
      <c r="BF17" s="18">
        <v>0</v>
      </c>
      <c r="BG17" s="18">
        <v>0</v>
      </c>
      <c r="BH17" s="18">
        <v>968900</v>
      </c>
      <c r="BI17" s="18">
        <v>0</v>
      </c>
      <c r="BJ17" s="18">
        <v>11928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119517</v>
      </c>
      <c r="BQ17" s="18">
        <v>0</v>
      </c>
      <c r="BR17" s="18">
        <v>-231</v>
      </c>
      <c r="BS17" s="18">
        <v>0</v>
      </c>
      <c r="BT17" s="18">
        <v>0</v>
      </c>
      <c r="BU17" s="18">
        <v>0</v>
      </c>
      <c r="BV17" s="18">
        <v>6354254</v>
      </c>
      <c r="BW17" s="18">
        <v>0</v>
      </c>
      <c r="BX17" s="18">
        <v>388124</v>
      </c>
      <c r="BY17" s="18">
        <v>0</v>
      </c>
      <c r="BZ17" s="18">
        <v>0</v>
      </c>
      <c r="CA17" s="18">
        <v>0</v>
      </c>
      <c r="CB17" s="18">
        <v>316277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128596767</v>
      </c>
      <c r="CK17" s="18">
        <v>0</v>
      </c>
      <c r="CL17" s="18">
        <v>1945500</v>
      </c>
      <c r="CM17" s="18">
        <v>0</v>
      </c>
      <c r="CN17" s="18">
        <v>2738360</v>
      </c>
      <c r="CO17" s="18">
        <v>0</v>
      </c>
      <c r="CP17" s="18">
        <v>0</v>
      </c>
      <c r="CQ17" s="18">
        <v>0</v>
      </c>
      <c r="CR17" s="18">
        <v>1613460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3448986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10543728</v>
      </c>
      <c r="DY17" s="18">
        <v>0</v>
      </c>
      <c r="DZ17" s="18">
        <v>0</v>
      </c>
      <c r="EA17" s="18">
        <v>0</v>
      </c>
      <c r="EB17" s="18">
        <v>12345041</v>
      </c>
      <c r="EC17" s="18">
        <v>0</v>
      </c>
      <c r="ED17" s="18">
        <v>483690</v>
      </c>
      <c r="EE17" s="18">
        <v>0</v>
      </c>
      <c r="EF17" s="18">
        <v>63287983</v>
      </c>
      <c r="EG17" s="18">
        <v>0</v>
      </c>
      <c r="EH17" s="18">
        <v>5141078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3755152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9">
        <v>0</v>
      </c>
      <c r="FO17" s="19">
        <v>0</v>
      </c>
      <c r="FP17" s="18">
        <v>0</v>
      </c>
      <c r="FQ17" s="18">
        <v>0</v>
      </c>
      <c r="FR17" s="18">
        <v>0</v>
      </c>
      <c r="FS17" s="18">
        <v>0</v>
      </c>
      <c r="FT17" s="19">
        <v>0</v>
      </c>
      <c r="FU17" s="19">
        <v>0</v>
      </c>
      <c r="FV17" s="18">
        <v>0</v>
      </c>
      <c r="FW17" s="18">
        <v>0</v>
      </c>
      <c r="FX17" s="18">
        <v>0</v>
      </c>
      <c r="FY17" s="18">
        <v>0</v>
      </c>
      <c r="FZ17" s="19">
        <v>0</v>
      </c>
      <c r="GA17" s="19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25913</v>
      </c>
      <c r="GG17" s="18">
        <v>0</v>
      </c>
      <c r="GH17" s="18">
        <v>51554842.75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9">
        <v>0</v>
      </c>
      <c r="HA17" s="19">
        <v>0</v>
      </c>
      <c r="HB17" s="18">
        <v>0</v>
      </c>
      <c r="HC17" s="18">
        <v>0</v>
      </c>
      <c r="HD17" s="18">
        <v>0</v>
      </c>
      <c r="HE17" s="18">
        <v>0</v>
      </c>
      <c r="HF17" s="19">
        <v>0</v>
      </c>
      <c r="HG17" s="19">
        <v>0</v>
      </c>
      <c r="HH17" s="18">
        <v>0</v>
      </c>
      <c r="HI17" s="18">
        <v>0</v>
      </c>
      <c r="HJ17" s="18">
        <v>0</v>
      </c>
      <c r="HK17" s="18">
        <v>0</v>
      </c>
      <c r="HL17" s="19">
        <v>0</v>
      </c>
      <c r="HM17" s="19">
        <v>0</v>
      </c>
      <c r="HN17" s="18">
        <v>0</v>
      </c>
      <c r="HO17" s="18">
        <v>0</v>
      </c>
      <c r="HP17" s="18">
        <v>0</v>
      </c>
      <c r="HQ17" s="18">
        <v>0</v>
      </c>
      <c r="HR17" s="18">
        <v>0</v>
      </c>
      <c r="HS17" s="18">
        <v>0</v>
      </c>
      <c r="HT17" s="18">
        <v>1114887572.3099999</v>
      </c>
      <c r="HU17" s="18">
        <v>0</v>
      </c>
      <c r="HV17" s="19">
        <v>1114887572.3099999</v>
      </c>
    </row>
    <row r="18" spans="1:230" s="35" customFormat="1" ht="12.75" customHeight="1">
      <c r="A18" s="57" t="s">
        <v>168</v>
      </c>
      <c r="B18" s="17">
        <v>1013</v>
      </c>
      <c r="C18" s="58" t="s">
        <v>146</v>
      </c>
      <c r="D18" s="19">
        <v>54145886.11209999</v>
      </c>
      <c r="E18" s="19">
        <v>0</v>
      </c>
      <c r="F18" s="18">
        <v>1127928.96</v>
      </c>
      <c r="G18" s="18">
        <v>0</v>
      </c>
      <c r="H18" s="18">
        <v>31454431.843800001</v>
      </c>
      <c r="I18" s="18">
        <v>0</v>
      </c>
      <c r="J18" s="18">
        <v>21563525.308299996</v>
      </c>
      <c r="K18" s="18">
        <v>0</v>
      </c>
      <c r="L18" s="18">
        <v>16495135.01</v>
      </c>
      <c r="M18" s="18">
        <v>0</v>
      </c>
      <c r="N18" s="18">
        <v>1037400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43031719.539999999</v>
      </c>
      <c r="AA18" s="18">
        <v>0</v>
      </c>
      <c r="AB18" s="18">
        <v>0</v>
      </c>
      <c r="AC18" s="18">
        <v>0</v>
      </c>
      <c r="AD18" s="18">
        <v>300198.75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14893419.01</v>
      </c>
      <c r="AU18" s="18">
        <v>0</v>
      </c>
      <c r="AV18" s="18">
        <v>7288341.5300000003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420923.20999999996</v>
      </c>
      <c r="BC18" s="18">
        <v>0</v>
      </c>
      <c r="BD18" s="18">
        <v>36291.440000000002</v>
      </c>
      <c r="BE18" s="18">
        <v>0</v>
      </c>
      <c r="BF18" s="18">
        <v>0</v>
      </c>
      <c r="BG18" s="18">
        <v>0</v>
      </c>
      <c r="BH18" s="18">
        <v>2957438.43</v>
      </c>
      <c r="BI18" s="18">
        <v>0</v>
      </c>
      <c r="BJ18" s="18">
        <v>-26446.55</v>
      </c>
      <c r="BK18" s="18">
        <v>0</v>
      </c>
      <c r="BL18" s="18">
        <v>-224795.55</v>
      </c>
      <c r="BM18" s="18">
        <v>0</v>
      </c>
      <c r="BN18" s="18">
        <v>-13223.6</v>
      </c>
      <c r="BO18" s="18">
        <v>0</v>
      </c>
      <c r="BP18" s="18">
        <v>0</v>
      </c>
      <c r="BQ18" s="18">
        <v>0</v>
      </c>
      <c r="BR18" s="18">
        <v>17824.150000000001</v>
      </c>
      <c r="BS18" s="18">
        <v>0</v>
      </c>
      <c r="BT18" s="18">
        <v>0</v>
      </c>
      <c r="BU18" s="18">
        <v>0</v>
      </c>
      <c r="BV18" s="18">
        <v>2627716.4500000002</v>
      </c>
      <c r="BW18" s="18">
        <v>0</v>
      </c>
      <c r="BX18" s="18">
        <v>43810</v>
      </c>
      <c r="BY18" s="18">
        <v>0</v>
      </c>
      <c r="BZ18" s="18">
        <v>0</v>
      </c>
      <c r="CA18" s="18">
        <v>0</v>
      </c>
      <c r="CB18" s="18">
        <v>269252.38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122268829.71000001</v>
      </c>
      <c r="CK18" s="18">
        <v>0</v>
      </c>
      <c r="CL18" s="18">
        <v>9375060.7799999993</v>
      </c>
      <c r="CM18" s="18">
        <v>0</v>
      </c>
      <c r="CN18" s="18">
        <v>768.26</v>
      </c>
      <c r="CO18" s="18">
        <v>0</v>
      </c>
      <c r="CP18" s="18">
        <v>0</v>
      </c>
      <c r="CQ18" s="18">
        <v>0</v>
      </c>
      <c r="CR18" s="18">
        <v>8240070.9900000002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6758375.5999999996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268.86</v>
      </c>
      <c r="DY18" s="18">
        <v>0</v>
      </c>
      <c r="DZ18" s="18">
        <v>0</v>
      </c>
      <c r="EA18" s="18">
        <v>0</v>
      </c>
      <c r="EB18" s="18">
        <v>45347711.399999999</v>
      </c>
      <c r="EC18" s="18">
        <v>0</v>
      </c>
      <c r="ED18" s="18">
        <v>17616090.819999997</v>
      </c>
      <c r="EE18" s="18">
        <v>0</v>
      </c>
      <c r="EF18" s="18">
        <v>46532129.990000002</v>
      </c>
      <c r="EG18" s="18">
        <v>0</v>
      </c>
      <c r="EH18" s="18">
        <v>9891047.3099999987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16259677.550000001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9">
        <v>0</v>
      </c>
      <c r="FO18" s="19">
        <v>0</v>
      </c>
      <c r="FP18" s="18">
        <v>0</v>
      </c>
      <c r="FQ18" s="18">
        <v>0</v>
      </c>
      <c r="FR18" s="18">
        <v>0</v>
      </c>
      <c r="FS18" s="18">
        <v>0</v>
      </c>
      <c r="FT18" s="19">
        <v>0</v>
      </c>
      <c r="FU18" s="19">
        <v>0</v>
      </c>
      <c r="FV18" s="18">
        <v>0</v>
      </c>
      <c r="FW18" s="18">
        <v>0</v>
      </c>
      <c r="FX18" s="18">
        <v>0</v>
      </c>
      <c r="FY18" s="18">
        <v>0</v>
      </c>
      <c r="FZ18" s="19">
        <v>0</v>
      </c>
      <c r="GA18" s="19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3317181.88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9">
        <v>0</v>
      </c>
      <c r="HA18" s="19">
        <v>0</v>
      </c>
      <c r="HB18" s="18">
        <v>0</v>
      </c>
      <c r="HC18" s="18">
        <v>0</v>
      </c>
      <c r="HD18" s="18">
        <v>0</v>
      </c>
      <c r="HE18" s="18">
        <v>0</v>
      </c>
      <c r="HF18" s="19">
        <v>0</v>
      </c>
      <c r="HG18" s="19">
        <v>0</v>
      </c>
      <c r="HH18" s="18">
        <v>0</v>
      </c>
      <c r="HI18" s="18">
        <v>0</v>
      </c>
      <c r="HJ18" s="18">
        <v>0</v>
      </c>
      <c r="HK18" s="18">
        <v>0</v>
      </c>
      <c r="HL18" s="19">
        <v>0</v>
      </c>
      <c r="HM18" s="19">
        <v>0</v>
      </c>
      <c r="HN18" s="18"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428908103.46210003</v>
      </c>
      <c r="HU18" s="18">
        <v>0</v>
      </c>
      <c r="HV18" s="19">
        <v>428908103.46210003</v>
      </c>
    </row>
    <row r="19" spans="1:230" s="35" customFormat="1" ht="12.75" customHeight="1">
      <c r="A19" s="57" t="s">
        <v>170</v>
      </c>
      <c r="B19" s="17">
        <v>1016</v>
      </c>
      <c r="C19" s="58" t="s">
        <v>146</v>
      </c>
      <c r="D19" s="19">
        <v>0</v>
      </c>
      <c r="E19" s="19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19452633.233022004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143266808.54513502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9">
        <v>0</v>
      </c>
      <c r="FO19" s="19">
        <v>0</v>
      </c>
      <c r="FP19" s="18">
        <v>0</v>
      </c>
      <c r="FQ19" s="18">
        <v>0</v>
      </c>
      <c r="FR19" s="18">
        <v>0</v>
      </c>
      <c r="FS19" s="18">
        <v>0</v>
      </c>
      <c r="FT19" s="19">
        <v>0</v>
      </c>
      <c r="FU19" s="19">
        <v>0</v>
      </c>
      <c r="FV19" s="18">
        <v>0</v>
      </c>
      <c r="FW19" s="18">
        <v>0</v>
      </c>
      <c r="FX19" s="18">
        <v>0</v>
      </c>
      <c r="FY19" s="18">
        <v>0</v>
      </c>
      <c r="FZ19" s="19">
        <v>0</v>
      </c>
      <c r="GA19" s="19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9">
        <v>0</v>
      </c>
      <c r="HA19" s="19">
        <v>0</v>
      </c>
      <c r="HB19" s="18">
        <v>0</v>
      </c>
      <c r="HC19" s="18">
        <v>0</v>
      </c>
      <c r="HD19" s="18">
        <v>0</v>
      </c>
      <c r="HE19" s="18">
        <v>0</v>
      </c>
      <c r="HF19" s="19">
        <v>0</v>
      </c>
      <c r="HG19" s="19">
        <v>0</v>
      </c>
      <c r="HH19" s="18">
        <v>0</v>
      </c>
      <c r="HI19" s="18">
        <v>0</v>
      </c>
      <c r="HJ19" s="18">
        <v>0</v>
      </c>
      <c r="HK19" s="18">
        <v>0</v>
      </c>
      <c r="HL19" s="19">
        <v>0</v>
      </c>
      <c r="HM19" s="19">
        <v>0</v>
      </c>
      <c r="HN19" s="18">
        <v>0</v>
      </c>
      <c r="HO19" s="18">
        <v>0</v>
      </c>
      <c r="HP19" s="18">
        <v>0</v>
      </c>
      <c r="HQ19" s="18">
        <v>0</v>
      </c>
      <c r="HR19" s="18">
        <v>0</v>
      </c>
      <c r="HS19" s="18">
        <v>0</v>
      </c>
      <c r="HT19" s="18">
        <v>162719441.77815703</v>
      </c>
      <c r="HU19" s="18">
        <v>0</v>
      </c>
      <c r="HV19" s="19">
        <v>162719441.77815703</v>
      </c>
    </row>
    <row r="20" spans="1:230" s="35" customFormat="1" ht="12.75" customHeight="1">
      <c r="A20" s="57" t="s">
        <v>172</v>
      </c>
      <c r="B20" s="17">
        <v>1017</v>
      </c>
      <c r="C20" s="58" t="s">
        <v>146</v>
      </c>
      <c r="D20" s="19">
        <v>2547462786.9500003</v>
      </c>
      <c r="E20" s="19">
        <v>0</v>
      </c>
      <c r="F20" s="18">
        <v>272328338.22999996</v>
      </c>
      <c r="G20" s="18">
        <v>0</v>
      </c>
      <c r="H20" s="18">
        <v>1593657116.6600001</v>
      </c>
      <c r="I20" s="18">
        <v>0</v>
      </c>
      <c r="J20" s="18">
        <v>681477332.05999994</v>
      </c>
      <c r="K20" s="18">
        <v>0</v>
      </c>
      <c r="L20" s="18">
        <v>11740301.119999999</v>
      </c>
      <c r="M20" s="18">
        <v>0</v>
      </c>
      <c r="N20" s="18">
        <v>85561907.929999992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1500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105094314.36</v>
      </c>
      <c r="AA20" s="18">
        <v>0</v>
      </c>
      <c r="AB20" s="18">
        <v>0</v>
      </c>
      <c r="AC20" s="18">
        <v>0</v>
      </c>
      <c r="AD20" s="18">
        <v>18931347.539999999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403241535.38000005</v>
      </c>
      <c r="AK20" s="18">
        <v>0</v>
      </c>
      <c r="AL20" s="18">
        <v>1725736.8</v>
      </c>
      <c r="AM20" s="18">
        <v>0</v>
      </c>
      <c r="AN20" s="18">
        <v>79316322.359999999</v>
      </c>
      <c r="AO20" s="18">
        <v>0</v>
      </c>
      <c r="AP20" s="18">
        <v>388748528.42000002</v>
      </c>
      <c r="AQ20" s="18">
        <v>0</v>
      </c>
      <c r="AR20" s="18">
        <v>57413.25</v>
      </c>
      <c r="AS20" s="18">
        <v>0</v>
      </c>
      <c r="AT20" s="18">
        <v>31994428.789999999</v>
      </c>
      <c r="AU20" s="18">
        <v>0</v>
      </c>
      <c r="AV20" s="18">
        <v>41537275.769999996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6680351.6799999997</v>
      </c>
      <c r="BC20" s="18">
        <v>0</v>
      </c>
      <c r="BD20" s="18">
        <v>80717510.039999992</v>
      </c>
      <c r="BE20" s="18">
        <v>0</v>
      </c>
      <c r="BF20" s="18">
        <v>0</v>
      </c>
      <c r="BG20" s="18">
        <v>0</v>
      </c>
      <c r="BH20" s="18">
        <v>1149239.6600000001</v>
      </c>
      <c r="BI20" s="18">
        <v>0</v>
      </c>
      <c r="BJ20" s="18">
        <v>58700.93</v>
      </c>
      <c r="BK20" s="18">
        <v>0</v>
      </c>
      <c r="BL20" s="18">
        <v>58701.279999999999</v>
      </c>
      <c r="BM20" s="18">
        <v>0</v>
      </c>
      <c r="BN20" s="18">
        <v>-1267.76</v>
      </c>
      <c r="BO20" s="18">
        <v>0</v>
      </c>
      <c r="BP20" s="18">
        <v>152647.09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23220.07</v>
      </c>
      <c r="BW20" s="18">
        <v>0</v>
      </c>
      <c r="BX20" s="18">
        <v>22981.5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149528354.13999996</v>
      </c>
      <c r="DE20" s="18">
        <v>0</v>
      </c>
      <c r="DF20" s="18">
        <v>15.72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-235200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341191.31</v>
      </c>
      <c r="DW20" s="18">
        <v>0</v>
      </c>
      <c r="DX20" s="18">
        <v>11411314.079999996</v>
      </c>
      <c r="DY20" s="18">
        <v>0</v>
      </c>
      <c r="DZ20" s="18">
        <v>0</v>
      </c>
      <c r="EA20" s="18">
        <v>0</v>
      </c>
      <c r="EB20" s="18">
        <v>246401074.33000001</v>
      </c>
      <c r="EC20" s="18">
        <v>0</v>
      </c>
      <c r="ED20" s="18">
        <v>5093439.79</v>
      </c>
      <c r="EE20" s="18">
        <v>0</v>
      </c>
      <c r="EF20" s="18">
        <v>34559512.799999997</v>
      </c>
      <c r="EG20" s="18">
        <v>0</v>
      </c>
      <c r="EH20" s="18">
        <v>32876847.75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55656596.829999998</v>
      </c>
      <c r="EU20" s="18">
        <v>0</v>
      </c>
      <c r="EV20" s="18">
        <v>0</v>
      </c>
      <c r="EW20" s="18">
        <v>0</v>
      </c>
      <c r="EX20" s="18">
        <v>37414328.390000001</v>
      </c>
      <c r="EY20" s="18">
        <v>0</v>
      </c>
      <c r="EZ20" s="18">
        <v>3986490.99</v>
      </c>
      <c r="FA20" s="18">
        <v>0</v>
      </c>
      <c r="FB20" s="18">
        <v>16850650.039999999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1447552.15</v>
      </c>
      <c r="FI20" s="18">
        <v>0</v>
      </c>
      <c r="FJ20" s="18">
        <v>0</v>
      </c>
      <c r="FK20" s="18">
        <v>0</v>
      </c>
      <c r="FL20" s="18">
        <v>172570.57000000004</v>
      </c>
      <c r="FM20" s="18">
        <v>0</v>
      </c>
      <c r="FN20" s="19">
        <v>206861611.45000002</v>
      </c>
      <c r="FO20" s="19">
        <v>0</v>
      </c>
      <c r="FP20" s="18">
        <v>8280314.8300000001</v>
      </c>
      <c r="FQ20" s="18">
        <v>0</v>
      </c>
      <c r="FR20" s="18">
        <v>0</v>
      </c>
      <c r="FS20" s="18">
        <v>0</v>
      </c>
      <c r="FT20" s="19">
        <v>47546744.539999999</v>
      </c>
      <c r="FU20" s="19">
        <v>0</v>
      </c>
      <c r="FV20" s="18">
        <v>11852822.229999997</v>
      </c>
      <c r="FW20" s="18">
        <v>0</v>
      </c>
      <c r="FX20" s="18">
        <v>35693922.310000002</v>
      </c>
      <c r="FY20" s="18">
        <v>0</v>
      </c>
      <c r="FZ20" s="19">
        <v>151034552.08000001</v>
      </c>
      <c r="GA20" s="19">
        <v>0</v>
      </c>
      <c r="GB20" s="18">
        <v>14130604.909999998</v>
      </c>
      <c r="GC20" s="18">
        <v>0</v>
      </c>
      <c r="GD20" s="18">
        <v>136903947.17000002</v>
      </c>
      <c r="GE20" s="18">
        <v>0</v>
      </c>
      <c r="GF20" s="18">
        <v>4816421.4300000006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9">
        <v>0</v>
      </c>
      <c r="HA20" s="19">
        <v>0</v>
      </c>
      <c r="HB20" s="18">
        <v>0</v>
      </c>
      <c r="HC20" s="18">
        <v>0</v>
      </c>
      <c r="HD20" s="18">
        <v>0</v>
      </c>
      <c r="HE20" s="18">
        <v>0</v>
      </c>
      <c r="HF20" s="19">
        <v>0</v>
      </c>
      <c r="HG20" s="19">
        <v>0</v>
      </c>
      <c r="HH20" s="18">
        <v>0</v>
      </c>
      <c r="HI20" s="18">
        <v>0</v>
      </c>
      <c r="HJ20" s="18">
        <v>0</v>
      </c>
      <c r="HK20" s="18">
        <v>0</v>
      </c>
      <c r="HL20" s="19">
        <v>0</v>
      </c>
      <c r="HM20" s="19">
        <v>0</v>
      </c>
      <c r="HN20" s="18">
        <v>0</v>
      </c>
      <c r="HO20" s="18">
        <v>0</v>
      </c>
      <c r="HP20" s="18">
        <v>0</v>
      </c>
      <c r="HQ20" s="18">
        <v>0</v>
      </c>
      <c r="HR20" s="18">
        <v>0</v>
      </c>
      <c r="HS20" s="18">
        <v>0</v>
      </c>
      <c r="HT20" s="18">
        <v>4611458254.9299994</v>
      </c>
      <c r="HU20" s="18">
        <v>0</v>
      </c>
      <c r="HV20" s="19">
        <v>4611458254.9299994</v>
      </c>
    </row>
    <row r="21" spans="1:230" s="35" customFormat="1" ht="12.75" customHeight="1">
      <c r="A21" s="57" t="s">
        <v>174</v>
      </c>
      <c r="B21" s="17">
        <v>1018</v>
      </c>
      <c r="C21" s="58" t="s">
        <v>146</v>
      </c>
      <c r="D21" s="19">
        <v>43197823.520000003</v>
      </c>
      <c r="E21" s="19">
        <v>0</v>
      </c>
      <c r="F21" s="18">
        <v>19710486.52</v>
      </c>
      <c r="G21" s="18">
        <v>0</v>
      </c>
      <c r="H21" s="18">
        <v>13646952.879999999</v>
      </c>
      <c r="I21" s="18">
        <v>0</v>
      </c>
      <c r="J21" s="18">
        <v>9840384.1200000048</v>
      </c>
      <c r="K21" s="18">
        <v>0</v>
      </c>
      <c r="L21" s="18">
        <v>0</v>
      </c>
      <c r="M21" s="18">
        <v>0</v>
      </c>
      <c r="N21" s="18">
        <v>10522614.119999999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2379834.46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-121.19</v>
      </c>
      <c r="AK21" s="18">
        <v>0</v>
      </c>
      <c r="AL21" s="18">
        <v>0</v>
      </c>
      <c r="AM21" s="18">
        <v>0</v>
      </c>
      <c r="AN21" s="18">
        <v>5746902.0999999996</v>
      </c>
      <c r="AO21" s="18">
        <v>0</v>
      </c>
      <c r="AP21" s="18">
        <v>95984074.659999996</v>
      </c>
      <c r="AQ21" s="18">
        <v>0</v>
      </c>
      <c r="AR21" s="18">
        <v>0</v>
      </c>
      <c r="AS21" s="18">
        <v>0</v>
      </c>
      <c r="AT21" s="18">
        <v>1122148.1100000001</v>
      </c>
      <c r="AU21" s="18">
        <v>0</v>
      </c>
      <c r="AV21" s="18">
        <v>1405345.52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253534.15</v>
      </c>
      <c r="BC21" s="18">
        <v>0</v>
      </c>
      <c r="BD21" s="18">
        <v>39361.620000000003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3590098.47</v>
      </c>
      <c r="BK21" s="18">
        <v>0</v>
      </c>
      <c r="BL21" s="18">
        <v>822382.44</v>
      </c>
      <c r="BM21" s="18">
        <v>0</v>
      </c>
      <c r="BN21" s="18">
        <v>786962</v>
      </c>
      <c r="BO21" s="18">
        <v>0</v>
      </c>
      <c r="BP21" s="18">
        <v>69283.199999999997</v>
      </c>
      <c r="BQ21" s="18">
        <v>0</v>
      </c>
      <c r="BR21" s="18">
        <v>2464.41</v>
      </c>
      <c r="BS21" s="18">
        <v>0</v>
      </c>
      <c r="BT21" s="18">
        <v>0</v>
      </c>
      <c r="BU21" s="18">
        <v>0</v>
      </c>
      <c r="BV21" s="18">
        <v>2242832.96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117184.46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3531852.58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1111882.45</v>
      </c>
      <c r="DY21" s="18">
        <v>0</v>
      </c>
      <c r="DZ21" s="18">
        <v>0</v>
      </c>
      <c r="EA21" s="18">
        <v>0</v>
      </c>
      <c r="EB21" s="18">
        <v>2065183.12</v>
      </c>
      <c r="EC21" s="18">
        <v>0</v>
      </c>
      <c r="ED21" s="18">
        <v>291262</v>
      </c>
      <c r="EE21" s="18">
        <v>0</v>
      </c>
      <c r="EF21" s="18">
        <v>3419283.58</v>
      </c>
      <c r="EG21" s="18">
        <v>0</v>
      </c>
      <c r="EH21" s="18">
        <v>1573935.46</v>
      </c>
      <c r="EI21" s="18">
        <v>0</v>
      </c>
      <c r="EJ21" s="18">
        <v>0</v>
      </c>
      <c r="EK21" s="18">
        <v>0</v>
      </c>
      <c r="EL21" s="18">
        <v>0</v>
      </c>
      <c r="EM21" s="18">
        <v>0</v>
      </c>
      <c r="EN21" s="18">
        <v>65044.800000000003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5203418.7300000004</v>
      </c>
      <c r="EY21" s="18">
        <v>0</v>
      </c>
      <c r="EZ21" s="18">
        <v>0</v>
      </c>
      <c r="FA21" s="18">
        <v>0</v>
      </c>
      <c r="FB21" s="18">
        <v>68421.91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272160</v>
      </c>
      <c r="FI21" s="18">
        <v>0</v>
      </c>
      <c r="FJ21" s="18">
        <v>0</v>
      </c>
      <c r="FK21" s="18">
        <v>0</v>
      </c>
      <c r="FL21" s="18">
        <v>0</v>
      </c>
      <c r="FM21" s="18">
        <v>0</v>
      </c>
      <c r="FN21" s="19">
        <v>23166490.969999999</v>
      </c>
      <c r="FO21" s="19">
        <v>0</v>
      </c>
      <c r="FP21" s="18">
        <v>0</v>
      </c>
      <c r="FQ21" s="18">
        <v>0</v>
      </c>
      <c r="FR21" s="18">
        <v>0</v>
      </c>
      <c r="FS21" s="18">
        <v>0</v>
      </c>
      <c r="FT21" s="19">
        <v>23166490.969999999</v>
      </c>
      <c r="FU21" s="19">
        <v>0</v>
      </c>
      <c r="FV21" s="18">
        <v>23166490.969999999</v>
      </c>
      <c r="FW21" s="18">
        <v>0</v>
      </c>
      <c r="FX21" s="18">
        <v>0</v>
      </c>
      <c r="FY21" s="18">
        <v>0</v>
      </c>
      <c r="FZ21" s="19">
        <v>0</v>
      </c>
      <c r="GA21" s="19">
        <v>0</v>
      </c>
      <c r="GB21" s="18">
        <v>0</v>
      </c>
      <c r="GC21" s="18">
        <v>0</v>
      </c>
      <c r="GD21" s="18">
        <v>0</v>
      </c>
      <c r="GE21" s="18">
        <v>0</v>
      </c>
      <c r="GF21" s="18">
        <v>436766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18">
        <v>0</v>
      </c>
      <c r="GT21" s="18">
        <v>0</v>
      </c>
      <c r="GU21" s="18">
        <v>0</v>
      </c>
      <c r="GV21" s="18">
        <v>0</v>
      </c>
      <c r="GW21" s="18">
        <v>0</v>
      </c>
      <c r="GX21" s="18">
        <v>0</v>
      </c>
      <c r="GY21" s="18">
        <v>0</v>
      </c>
      <c r="GZ21" s="19">
        <v>0</v>
      </c>
      <c r="HA21" s="19">
        <v>0</v>
      </c>
      <c r="HB21" s="18">
        <v>0</v>
      </c>
      <c r="HC21" s="18">
        <v>0</v>
      </c>
      <c r="HD21" s="18">
        <v>0</v>
      </c>
      <c r="HE21" s="18">
        <v>0</v>
      </c>
      <c r="HF21" s="19">
        <v>0</v>
      </c>
      <c r="HG21" s="19">
        <v>0</v>
      </c>
      <c r="HH21" s="18">
        <v>0</v>
      </c>
      <c r="HI21" s="18">
        <v>0</v>
      </c>
      <c r="HJ21" s="18">
        <v>0</v>
      </c>
      <c r="HK21" s="18">
        <v>0</v>
      </c>
      <c r="HL21" s="19">
        <v>0</v>
      </c>
      <c r="HM21" s="19">
        <v>0</v>
      </c>
      <c r="HN21" s="18">
        <v>0</v>
      </c>
      <c r="HO21" s="18">
        <v>0</v>
      </c>
      <c r="HP21" s="18">
        <v>0</v>
      </c>
      <c r="HQ21" s="18">
        <v>0</v>
      </c>
      <c r="HR21" s="18">
        <v>0</v>
      </c>
      <c r="HS21" s="18">
        <v>0</v>
      </c>
      <c r="HT21" s="18">
        <v>209488426.61000007</v>
      </c>
      <c r="HU21" s="18">
        <v>0</v>
      </c>
      <c r="HV21" s="19">
        <v>209488426.61000007</v>
      </c>
    </row>
    <row r="22" spans="1:230" s="35" customFormat="1" ht="12.75" customHeight="1">
      <c r="A22" s="57" t="s">
        <v>176</v>
      </c>
      <c r="B22" s="17">
        <v>1020</v>
      </c>
      <c r="C22" s="58" t="s">
        <v>146</v>
      </c>
      <c r="D22" s="19">
        <v>2495264087.4100003</v>
      </c>
      <c r="E22" s="19">
        <v>5788894.3300000001</v>
      </c>
      <c r="F22" s="18">
        <v>740629841.24000001</v>
      </c>
      <c r="G22" s="18">
        <v>954129.34</v>
      </c>
      <c r="H22" s="18">
        <v>809195744.90999985</v>
      </c>
      <c r="I22" s="18">
        <v>4384744.0200000005</v>
      </c>
      <c r="J22" s="18">
        <v>945438501.25999999</v>
      </c>
      <c r="K22" s="18">
        <v>450020.97</v>
      </c>
      <c r="L22" s="18">
        <v>27541853.57</v>
      </c>
      <c r="M22" s="18">
        <v>7480.03</v>
      </c>
      <c r="N22" s="18">
        <v>449478909</v>
      </c>
      <c r="O22" s="18">
        <v>0</v>
      </c>
      <c r="P22" s="18">
        <v>-7343.18</v>
      </c>
      <c r="Q22" s="18">
        <v>0</v>
      </c>
      <c r="R22" s="18">
        <v>530750</v>
      </c>
      <c r="S22" s="18">
        <v>0</v>
      </c>
      <c r="T22" s="18">
        <v>0</v>
      </c>
      <c r="U22" s="18">
        <v>0</v>
      </c>
      <c r="V22" s="18">
        <v>14651393.699999999</v>
      </c>
      <c r="W22" s="18">
        <v>0</v>
      </c>
      <c r="X22" s="18">
        <v>0</v>
      </c>
      <c r="Y22" s="18">
        <v>0</v>
      </c>
      <c r="Z22" s="18">
        <v>145202007.52000001</v>
      </c>
      <c r="AA22" s="18">
        <v>440409.17</v>
      </c>
      <c r="AB22" s="18">
        <v>0</v>
      </c>
      <c r="AC22" s="18">
        <v>0</v>
      </c>
      <c r="AD22" s="18">
        <v>167141326.57000002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1682578819.9499998</v>
      </c>
      <c r="AK22" s="18">
        <v>0</v>
      </c>
      <c r="AL22" s="18">
        <v>159165029.44999999</v>
      </c>
      <c r="AM22" s="18">
        <v>0</v>
      </c>
      <c r="AN22" s="18">
        <v>265989367.35000002</v>
      </c>
      <c r="AO22" s="18">
        <v>4700593.74</v>
      </c>
      <c r="AP22" s="18">
        <v>2633112642.8200002</v>
      </c>
      <c r="AQ22" s="18">
        <v>23170207.27</v>
      </c>
      <c r="AR22" s="18">
        <v>137264.54999999999</v>
      </c>
      <c r="AS22" s="18">
        <v>0</v>
      </c>
      <c r="AT22" s="18">
        <v>176186024.88</v>
      </c>
      <c r="AU22" s="18">
        <v>238164.47</v>
      </c>
      <c r="AV22" s="18">
        <v>226998521.27000001</v>
      </c>
      <c r="AW22" s="18">
        <v>83400.73</v>
      </c>
      <c r="AX22" s="18">
        <v>0</v>
      </c>
      <c r="AY22" s="18">
        <v>0</v>
      </c>
      <c r="AZ22" s="18">
        <v>0</v>
      </c>
      <c r="BA22" s="18">
        <v>0</v>
      </c>
      <c r="BB22" s="18">
        <v>13743.81</v>
      </c>
      <c r="BC22" s="18">
        <v>0</v>
      </c>
      <c r="BD22" s="18">
        <v>71534713.420000002</v>
      </c>
      <c r="BE22" s="18">
        <v>125507.29</v>
      </c>
      <c r="BF22" s="18">
        <v>555666.17000000004</v>
      </c>
      <c r="BG22" s="18">
        <v>0</v>
      </c>
      <c r="BH22" s="18">
        <v>17793880.490000002</v>
      </c>
      <c r="BI22" s="18">
        <v>0</v>
      </c>
      <c r="BJ22" s="18">
        <v>698297495.86999989</v>
      </c>
      <c r="BK22" s="18">
        <v>0</v>
      </c>
      <c r="BL22" s="18">
        <v>794814783.77999997</v>
      </c>
      <c r="BM22" s="18">
        <v>0</v>
      </c>
      <c r="BN22" s="18">
        <v>16822339.460000001</v>
      </c>
      <c r="BO22" s="18">
        <v>0</v>
      </c>
      <c r="BP22" s="18">
        <v>6195656.9500000002</v>
      </c>
      <c r="BQ22" s="18">
        <v>0</v>
      </c>
      <c r="BR22" s="18">
        <v>256509.58000000002</v>
      </c>
      <c r="BS22" s="18">
        <v>0</v>
      </c>
      <c r="BT22" s="18">
        <v>0</v>
      </c>
      <c r="BU22" s="18">
        <v>0</v>
      </c>
      <c r="BV22" s="18">
        <v>139682611.16</v>
      </c>
      <c r="BW22" s="18">
        <v>0</v>
      </c>
      <c r="BX22" s="18">
        <v>127387.05</v>
      </c>
      <c r="BY22" s="18">
        <v>26055</v>
      </c>
      <c r="BZ22" s="18">
        <v>0</v>
      </c>
      <c r="CA22" s="18">
        <v>0</v>
      </c>
      <c r="CB22" s="18">
        <v>6047403.25</v>
      </c>
      <c r="CC22" s="18">
        <v>38211.49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2435506764.5999999</v>
      </c>
      <c r="CK22" s="18">
        <v>17603981.52</v>
      </c>
      <c r="CL22" s="18">
        <v>397175628.49000001</v>
      </c>
      <c r="CM22" s="18">
        <v>900738.83000000007</v>
      </c>
      <c r="CN22" s="18">
        <v>0</v>
      </c>
      <c r="CO22" s="18">
        <v>0</v>
      </c>
      <c r="CP22" s="18">
        <v>0</v>
      </c>
      <c r="CQ22" s="18">
        <v>0</v>
      </c>
      <c r="CR22" s="18">
        <v>4762.51</v>
      </c>
      <c r="CS22" s="18">
        <v>14.65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1071432.68</v>
      </c>
      <c r="DC22" s="18">
        <v>2070.7399999999998</v>
      </c>
      <c r="DD22" s="18">
        <v>831542268.37</v>
      </c>
      <c r="DE22" s="18">
        <v>1908999.3800000001</v>
      </c>
      <c r="DF22" s="18">
        <v>0</v>
      </c>
      <c r="DG22" s="18">
        <v>0</v>
      </c>
      <c r="DH22" s="18">
        <v>0</v>
      </c>
      <c r="DI22" s="18">
        <v>0</v>
      </c>
      <c r="DJ22" s="18">
        <v>0</v>
      </c>
      <c r="DK22" s="18">
        <v>0</v>
      </c>
      <c r="DL22" s="18">
        <v>803601.28999999992</v>
      </c>
      <c r="DM22" s="18">
        <v>794.62</v>
      </c>
      <c r="DN22" s="18">
        <v>9759819.6699999999</v>
      </c>
      <c r="DO22" s="18">
        <v>5336481.45</v>
      </c>
      <c r="DP22" s="18">
        <v>0</v>
      </c>
      <c r="DQ22" s="18">
        <v>0</v>
      </c>
      <c r="DR22" s="18">
        <v>0</v>
      </c>
      <c r="DS22" s="18">
        <v>0</v>
      </c>
      <c r="DT22" s="18">
        <v>5020609.74</v>
      </c>
      <c r="DU22" s="18">
        <v>3180.41</v>
      </c>
      <c r="DV22" s="18">
        <v>0</v>
      </c>
      <c r="DW22" s="18">
        <v>0</v>
      </c>
      <c r="DX22" s="18">
        <v>92346060.859999999</v>
      </c>
      <c r="DY22" s="18">
        <v>12969.51</v>
      </c>
      <c r="DZ22" s="18">
        <v>0</v>
      </c>
      <c r="EA22" s="18">
        <v>0</v>
      </c>
      <c r="EB22" s="18">
        <v>423440208.93000001</v>
      </c>
      <c r="EC22" s="18">
        <v>190521.22999999998</v>
      </c>
      <c r="ED22" s="18">
        <v>29713231.600000001</v>
      </c>
      <c r="EE22" s="18">
        <v>461187</v>
      </c>
      <c r="EF22" s="18">
        <v>432165636.44000006</v>
      </c>
      <c r="EG22" s="18">
        <v>0</v>
      </c>
      <c r="EH22" s="18">
        <v>282639311.81999999</v>
      </c>
      <c r="EI22" s="18">
        <v>4380965.7</v>
      </c>
      <c r="EJ22" s="18">
        <v>0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9297618.3000000007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276017404.81</v>
      </c>
      <c r="EW22" s="18">
        <v>0</v>
      </c>
      <c r="EX22" s="18">
        <v>5163543873.5199995</v>
      </c>
      <c r="EY22" s="18">
        <v>0</v>
      </c>
      <c r="EZ22" s="18">
        <v>37352074.730000004</v>
      </c>
      <c r="FA22" s="18">
        <v>0</v>
      </c>
      <c r="FB22" s="18">
        <v>2023881428.0300002</v>
      </c>
      <c r="FC22" s="18">
        <v>0</v>
      </c>
      <c r="FD22" s="18">
        <v>12298.89</v>
      </c>
      <c r="FE22" s="18">
        <v>0</v>
      </c>
      <c r="FF22" s="18">
        <v>0</v>
      </c>
      <c r="FG22" s="18">
        <v>0</v>
      </c>
      <c r="FH22" s="18">
        <v>31239164.380000003</v>
      </c>
      <c r="FI22" s="18">
        <v>0</v>
      </c>
      <c r="FJ22" s="18">
        <v>318045223.04000002</v>
      </c>
      <c r="FK22" s="18">
        <v>0</v>
      </c>
      <c r="FL22" s="18">
        <v>605231.18999999994</v>
      </c>
      <c r="FM22" s="18">
        <v>0</v>
      </c>
      <c r="FN22" s="19">
        <v>5352549705.71</v>
      </c>
      <c r="FO22" s="19">
        <v>10434014.91</v>
      </c>
      <c r="FP22" s="18">
        <v>5368626.26</v>
      </c>
      <c r="FQ22" s="18">
        <v>0</v>
      </c>
      <c r="FR22" s="18">
        <v>505248.71</v>
      </c>
      <c r="FS22" s="18">
        <v>0</v>
      </c>
      <c r="FT22" s="19">
        <v>1817376343.0599999</v>
      </c>
      <c r="FU22" s="19">
        <v>0</v>
      </c>
      <c r="FV22" s="18">
        <v>948609.29</v>
      </c>
      <c r="FW22" s="18">
        <v>0</v>
      </c>
      <c r="FX22" s="18">
        <v>1816427733.77</v>
      </c>
      <c r="FY22" s="18">
        <v>0</v>
      </c>
      <c r="FZ22" s="19">
        <v>3529299487.6800008</v>
      </c>
      <c r="GA22" s="19">
        <v>10434014.91</v>
      </c>
      <c r="GB22" s="18">
        <v>33169905.82</v>
      </c>
      <c r="GC22" s="18">
        <v>480832.36</v>
      </c>
      <c r="GD22" s="18">
        <v>3496129581.8600001</v>
      </c>
      <c r="GE22" s="18">
        <v>9953182.5500000007</v>
      </c>
      <c r="GF22" s="18">
        <v>7624132.5800000001</v>
      </c>
      <c r="GG22" s="18">
        <v>26026.89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18">
        <v>0</v>
      </c>
      <c r="GP22" s="18">
        <v>0</v>
      </c>
      <c r="GQ22" s="18">
        <v>0</v>
      </c>
      <c r="GR22" s="18">
        <v>0</v>
      </c>
      <c r="GS22" s="18">
        <v>0</v>
      </c>
      <c r="GT22" s="18">
        <v>0</v>
      </c>
      <c r="GU22" s="18">
        <v>0</v>
      </c>
      <c r="GV22" s="18">
        <v>0</v>
      </c>
      <c r="GW22" s="18">
        <v>0</v>
      </c>
      <c r="GX22" s="18">
        <v>0</v>
      </c>
      <c r="GY22" s="18">
        <v>0</v>
      </c>
      <c r="GZ22" s="19">
        <v>0</v>
      </c>
      <c r="HA22" s="19">
        <v>0</v>
      </c>
      <c r="HB22" s="18">
        <v>0</v>
      </c>
      <c r="HC22" s="18">
        <v>0</v>
      </c>
      <c r="HD22" s="18">
        <v>0</v>
      </c>
      <c r="HE22" s="18">
        <v>0</v>
      </c>
      <c r="HF22" s="19">
        <v>0</v>
      </c>
      <c r="HG22" s="19">
        <v>0</v>
      </c>
      <c r="HH22" s="18">
        <v>0</v>
      </c>
      <c r="HI22" s="18">
        <v>0</v>
      </c>
      <c r="HJ22" s="18">
        <v>0</v>
      </c>
      <c r="HK22" s="18">
        <v>0</v>
      </c>
      <c r="HL22" s="19">
        <v>0</v>
      </c>
      <c r="HM22" s="19">
        <v>0</v>
      </c>
      <c r="HN22" s="18">
        <v>0</v>
      </c>
      <c r="HO22" s="18">
        <v>0</v>
      </c>
      <c r="HP22" s="18">
        <v>0</v>
      </c>
      <c r="HQ22" s="18">
        <v>0</v>
      </c>
      <c r="HR22" s="18">
        <v>0</v>
      </c>
      <c r="HS22" s="18">
        <v>0</v>
      </c>
      <c r="HT22" s="18">
        <v>28357470338.029999</v>
      </c>
      <c r="HU22" s="18">
        <v>75880870.359999999</v>
      </c>
      <c r="HV22" s="19">
        <v>28433351208.389999</v>
      </c>
    </row>
    <row r="23" spans="1:230" s="35" customFormat="1" ht="12.75" customHeight="1">
      <c r="A23" s="57" t="s">
        <v>178</v>
      </c>
      <c r="B23" s="17">
        <v>1022</v>
      </c>
      <c r="C23" s="58" t="s">
        <v>146</v>
      </c>
      <c r="D23" s="19">
        <v>936559061.1099999</v>
      </c>
      <c r="E23" s="19">
        <v>0</v>
      </c>
      <c r="F23" s="18">
        <v>156855026.31999987</v>
      </c>
      <c r="G23" s="18">
        <v>0</v>
      </c>
      <c r="H23" s="18">
        <v>318214189.9392997</v>
      </c>
      <c r="I23" s="18">
        <v>0</v>
      </c>
      <c r="J23" s="18">
        <v>461489844.85070032</v>
      </c>
      <c r="K23" s="18">
        <v>0</v>
      </c>
      <c r="L23" s="18">
        <v>0</v>
      </c>
      <c r="M23" s="18">
        <v>0</v>
      </c>
      <c r="N23" s="18">
        <v>158342685.16</v>
      </c>
      <c r="O23" s="18">
        <v>0</v>
      </c>
      <c r="P23" s="18">
        <v>0</v>
      </c>
      <c r="Q23" s="18">
        <v>0</v>
      </c>
      <c r="R23" s="18">
        <v>-7946830.1299999999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356739875.22000003</v>
      </c>
      <c r="AA23" s="18">
        <v>0</v>
      </c>
      <c r="AB23" s="18">
        <v>0</v>
      </c>
      <c r="AC23" s="18">
        <v>0</v>
      </c>
      <c r="AD23" s="18">
        <v>11575812.390000001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1594134575.3899999</v>
      </c>
      <c r="AK23" s="18">
        <v>0</v>
      </c>
      <c r="AL23" s="18">
        <v>63601868.979999997</v>
      </c>
      <c r="AM23" s="18">
        <v>0</v>
      </c>
      <c r="AN23" s="18">
        <v>653255454.89999998</v>
      </c>
      <c r="AO23" s="18">
        <v>0</v>
      </c>
      <c r="AP23" s="18">
        <v>1975332463.6500001</v>
      </c>
      <c r="AQ23" s="18">
        <v>0</v>
      </c>
      <c r="AR23" s="18">
        <v>2119519.6</v>
      </c>
      <c r="AS23" s="18">
        <v>0</v>
      </c>
      <c r="AT23" s="18">
        <v>40371439.420000002</v>
      </c>
      <c r="AU23" s="18">
        <v>0</v>
      </c>
      <c r="AV23" s="18">
        <v>37921296.009999998</v>
      </c>
      <c r="AW23" s="18">
        <v>0</v>
      </c>
      <c r="AX23" s="18">
        <v>-218.19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1657056.25</v>
      </c>
      <c r="BE23" s="18">
        <v>0</v>
      </c>
      <c r="BF23" s="18">
        <v>60000</v>
      </c>
      <c r="BG23" s="18">
        <v>0</v>
      </c>
      <c r="BH23" s="18">
        <v>2741187.06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156157.09</v>
      </c>
      <c r="BQ23" s="18">
        <v>0</v>
      </c>
      <c r="BR23" s="18">
        <v>621091.74</v>
      </c>
      <c r="BS23" s="18">
        <v>0</v>
      </c>
      <c r="BT23" s="18">
        <v>0</v>
      </c>
      <c r="BU23" s="18">
        <v>0</v>
      </c>
      <c r="BV23" s="18">
        <v>620604.72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1479346.95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12831391</v>
      </c>
      <c r="DE23" s="18">
        <v>0</v>
      </c>
      <c r="DF23" s="18">
        <v>-1055.01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25161258.600000001</v>
      </c>
      <c r="DY23" s="18">
        <v>0</v>
      </c>
      <c r="DZ23" s="18">
        <v>0</v>
      </c>
      <c r="EA23" s="18">
        <v>0</v>
      </c>
      <c r="EB23" s="18">
        <v>72371094.700000003</v>
      </c>
      <c r="EC23" s="18">
        <v>0</v>
      </c>
      <c r="ED23" s="18">
        <v>10917721.960000001</v>
      </c>
      <c r="EE23" s="18">
        <v>0</v>
      </c>
      <c r="EF23" s="18">
        <v>25633878.59</v>
      </c>
      <c r="EG23" s="18">
        <v>0</v>
      </c>
      <c r="EH23" s="18">
        <v>37160171.399999999</v>
      </c>
      <c r="EI23" s="18">
        <v>0</v>
      </c>
      <c r="EJ23" s="18">
        <v>0</v>
      </c>
      <c r="EK23" s="18">
        <v>0</v>
      </c>
      <c r="EL23" s="18">
        <v>15000</v>
      </c>
      <c r="EM23" s="18">
        <v>0</v>
      </c>
      <c r="EN23" s="18">
        <v>1270837.07</v>
      </c>
      <c r="EO23" s="18">
        <v>0</v>
      </c>
      <c r="EP23" s="18">
        <v>8821.17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3107314.04</v>
      </c>
      <c r="EW23" s="18">
        <v>0</v>
      </c>
      <c r="EX23" s="18">
        <v>720638411.11000001</v>
      </c>
      <c r="EY23" s="18">
        <v>0</v>
      </c>
      <c r="EZ23" s="18">
        <v>0</v>
      </c>
      <c r="FA23" s="18">
        <v>0</v>
      </c>
      <c r="FB23" s="18">
        <v>41057060.229999997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1034992.61</v>
      </c>
      <c r="FI23" s="18">
        <v>0</v>
      </c>
      <c r="FJ23" s="18">
        <v>437920.46</v>
      </c>
      <c r="FK23" s="18">
        <v>0</v>
      </c>
      <c r="FL23" s="18">
        <v>0</v>
      </c>
      <c r="FM23" s="18">
        <v>0</v>
      </c>
      <c r="FN23" s="19">
        <v>308950956.45999998</v>
      </c>
      <c r="FO23" s="19">
        <v>0</v>
      </c>
      <c r="FP23" s="18">
        <v>1492572.9400000004</v>
      </c>
      <c r="FQ23" s="18">
        <v>0</v>
      </c>
      <c r="FR23" s="18">
        <v>118648</v>
      </c>
      <c r="FS23" s="18">
        <v>0</v>
      </c>
      <c r="FT23" s="19">
        <v>139854908.81999999</v>
      </c>
      <c r="FU23" s="19">
        <v>0</v>
      </c>
      <c r="FV23" s="18">
        <v>1509777.1</v>
      </c>
      <c r="FW23" s="18">
        <v>0</v>
      </c>
      <c r="FX23" s="18">
        <v>138345131.72</v>
      </c>
      <c r="FY23" s="18">
        <v>0</v>
      </c>
      <c r="FZ23" s="19">
        <v>167484826.69999999</v>
      </c>
      <c r="GA23" s="19">
        <v>0</v>
      </c>
      <c r="GB23" s="18">
        <v>93797504.359999999</v>
      </c>
      <c r="GC23" s="18">
        <v>0</v>
      </c>
      <c r="GD23" s="18">
        <v>73687322.340000004</v>
      </c>
      <c r="GE23" s="18">
        <v>0</v>
      </c>
      <c r="GF23" s="18">
        <v>26342297.75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18">
        <v>0</v>
      </c>
      <c r="GT23" s="18">
        <v>0</v>
      </c>
      <c r="GU23" s="18">
        <v>0</v>
      </c>
      <c r="GV23" s="18">
        <v>0</v>
      </c>
      <c r="GW23" s="18">
        <v>0</v>
      </c>
      <c r="GX23" s="18">
        <v>0</v>
      </c>
      <c r="GY23" s="18">
        <v>0</v>
      </c>
      <c r="GZ23" s="19">
        <v>0</v>
      </c>
      <c r="HA23" s="19">
        <v>0</v>
      </c>
      <c r="HB23" s="18">
        <v>0</v>
      </c>
      <c r="HC23" s="18">
        <v>0</v>
      </c>
      <c r="HD23" s="18">
        <v>0</v>
      </c>
      <c r="HE23" s="18">
        <v>0</v>
      </c>
      <c r="HF23" s="19">
        <v>0</v>
      </c>
      <c r="HG23" s="19">
        <v>0</v>
      </c>
      <c r="HH23" s="18">
        <v>0</v>
      </c>
      <c r="HI23" s="18">
        <v>0</v>
      </c>
      <c r="HJ23" s="18">
        <v>0</v>
      </c>
      <c r="HK23" s="18">
        <v>0</v>
      </c>
      <c r="HL23" s="19">
        <v>0</v>
      </c>
      <c r="HM23" s="19">
        <v>0</v>
      </c>
      <c r="HN23" s="18">
        <v>0</v>
      </c>
      <c r="HO23" s="18">
        <v>0</v>
      </c>
      <c r="HP23" s="18">
        <v>0</v>
      </c>
      <c r="HQ23" s="18">
        <v>0</v>
      </c>
      <c r="HR23" s="18">
        <v>0</v>
      </c>
      <c r="HS23" s="18">
        <v>0</v>
      </c>
      <c r="HT23" s="18">
        <v>7116280519.46</v>
      </c>
      <c r="HU23" s="18">
        <v>0</v>
      </c>
      <c r="HV23" s="19">
        <v>7116280519.46</v>
      </c>
    </row>
    <row r="24" spans="1:230" s="35" customFormat="1" ht="12.75" customHeight="1">
      <c r="A24" s="57" t="s">
        <v>180</v>
      </c>
      <c r="B24" s="17">
        <v>1025</v>
      </c>
      <c r="C24" s="58" t="s">
        <v>146</v>
      </c>
      <c r="D24" s="19">
        <v>111040992.42</v>
      </c>
      <c r="E24" s="19">
        <v>0</v>
      </c>
      <c r="F24" s="18">
        <v>13241741.299999965</v>
      </c>
      <c r="G24" s="18">
        <v>0</v>
      </c>
      <c r="H24" s="18">
        <v>55307094.420000061</v>
      </c>
      <c r="I24" s="18">
        <v>0</v>
      </c>
      <c r="J24" s="18">
        <v>42492156.699999996</v>
      </c>
      <c r="K24" s="18">
        <v>0</v>
      </c>
      <c r="L24" s="18">
        <v>1809190.8000000003</v>
      </c>
      <c r="M24" s="18">
        <v>0</v>
      </c>
      <c r="N24" s="18">
        <v>37451942.57</v>
      </c>
      <c r="O24" s="18">
        <v>0</v>
      </c>
      <c r="P24" s="18">
        <v>37028.51</v>
      </c>
      <c r="Q24" s="18">
        <v>0</v>
      </c>
      <c r="R24" s="18">
        <v>-524541.86000000197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11178920.480000049</v>
      </c>
      <c r="AA24" s="18">
        <v>0</v>
      </c>
      <c r="AB24" s="18">
        <v>0</v>
      </c>
      <c r="AC24" s="18">
        <v>0</v>
      </c>
      <c r="AD24" s="18">
        <v>823923.78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993854085.8399229</v>
      </c>
      <c r="AK24" s="18">
        <v>0</v>
      </c>
      <c r="AL24" s="18">
        <v>1763967.59</v>
      </c>
      <c r="AM24" s="18">
        <v>0</v>
      </c>
      <c r="AN24" s="18">
        <v>330756835.649979</v>
      </c>
      <c r="AO24" s="18">
        <v>0</v>
      </c>
      <c r="AP24" s="18">
        <v>166276446.06999969</v>
      </c>
      <c r="AQ24" s="18">
        <v>0</v>
      </c>
      <c r="AR24" s="18">
        <v>0</v>
      </c>
      <c r="AS24" s="18">
        <v>0</v>
      </c>
      <c r="AT24" s="18">
        <v>5136808.93000005</v>
      </c>
      <c r="AU24" s="18">
        <v>0</v>
      </c>
      <c r="AV24" s="18">
        <v>7830793.9000000004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2139444.1499999901</v>
      </c>
      <c r="BC24" s="18">
        <v>0</v>
      </c>
      <c r="BD24" s="18">
        <v>2664136.879999999</v>
      </c>
      <c r="BE24" s="18">
        <v>0</v>
      </c>
      <c r="BF24" s="18">
        <v>0</v>
      </c>
      <c r="BG24" s="18">
        <v>0</v>
      </c>
      <c r="BH24" s="18">
        <v>-851643.15999999992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287715.85399540002</v>
      </c>
      <c r="BQ24" s="18">
        <v>0</v>
      </c>
      <c r="BR24" s="18">
        <v>12889.22</v>
      </c>
      <c r="BS24" s="18">
        <v>0</v>
      </c>
      <c r="BT24" s="18">
        <v>0</v>
      </c>
      <c r="BU24" s="18">
        <v>0</v>
      </c>
      <c r="BV24" s="18">
        <v>100730.24999999999</v>
      </c>
      <c r="BW24" s="18">
        <v>0</v>
      </c>
      <c r="BX24" s="18">
        <v>28000</v>
      </c>
      <c r="BY24" s="18">
        <v>0</v>
      </c>
      <c r="BZ24" s="18">
        <v>0</v>
      </c>
      <c r="CA24" s="18">
        <v>0</v>
      </c>
      <c r="CB24" s="18">
        <v>1875151.74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247366257.02999991</v>
      </c>
      <c r="CK24" s="18">
        <v>0</v>
      </c>
      <c r="CL24" s="18">
        <v>6493803.2000000402</v>
      </c>
      <c r="CM24" s="18">
        <v>0</v>
      </c>
      <c r="CN24" s="18">
        <v>6138647.6000000499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22668709.6299995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62197821.390004136</v>
      </c>
      <c r="DY24" s="18">
        <v>0</v>
      </c>
      <c r="DZ24" s="18">
        <v>0</v>
      </c>
      <c r="EA24" s="18">
        <v>0</v>
      </c>
      <c r="EB24" s="18">
        <v>46760920.7099998</v>
      </c>
      <c r="EC24" s="18">
        <v>0</v>
      </c>
      <c r="ED24" s="18">
        <v>0</v>
      </c>
      <c r="EE24" s="18">
        <v>0</v>
      </c>
      <c r="EF24" s="18">
        <v>12742646.359999999</v>
      </c>
      <c r="EG24" s="18">
        <v>0</v>
      </c>
      <c r="EH24" s="18">
        <v>13223288.579999819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953645.94659999991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23614631.877999999</v>
      </c>
      <c r="EW24" s="18">
        <v>0</v>
      </c>
      <c r="EX24" s="18">
        <v>1772720932.8343799</v>
      </c>
      <c r="EY24" s="18">
        <v>0</v>
      </c>
      <c r="EZ24" s="18">
        <v>1656138.7988</v>
      </c>
      <c r="FA24" s="18">
        <v>0</v>
      </c>
      <c r="FB24" s="18">
        <v>257789456.35394898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1777990.5348</v>
      </c>
      <c r="FI24" s="18">
        <v>0</v>
      </c>
      <c r="FJ24" s="18">
        <v>28883888.854400001</v>
      </c>
      <c r="FK24" s="18">
        <v>0</v>
      </c>
      <c r="FL24" s="18">
        <v>88186.1</v>
      </c>
      <c r="FM24" s="18">
        <v>0</v>
      </c>
      <c r="FN24" s="19">
        <v>181487267.62</v>
      </c>
      <c r="FO24" s="19">
        <v>0</v>
      </c>
      <c r="FP24" s="18">
        <v>4838494.5199999996</v>
      </c>
      <c r="FQ24" s="18">
        <v>0</v>
      </c>
      <c r="FR24" s="18">
        <v>0</v>
      </c>
      <c r="FS24" s="18">
        <v>0</v>
      </c>
      <c r="FT24" s="19">
        <v>168022954.13999999</v>
      </c>
      <c r="FU24" s="19">
        <v>0</v>
      </c>
      <c r="FV24" s="18">
        <v>0</v>
      </c>
      <c r="FW24" s="18">
        <v>0</v>
      </c>
      <c r="FX24" s="18">
        <v>168022954.13999999</v>
      </c>
      <c r="FY24" s="18">
        <v>0</v>
      </c>
      <c r="FZ24" s="19">
        <v>8625818.9600000009</v>
      </c>
      <c r="GA24" s="19">
        <v>0</v>
      </c>
      <c r="GB24" s="18">
        <v>484275.34</v>
      </c>
      <c r="GC24" s="18">
        <v>0</v>
      </c>
      <c r="GD24" s="18">
        <v>8141543.6200000001</v>
      </c>
      <c r="GE24" s="18">
        <v>0</v>
      </c>
      <c r="GF24" s="18">
        <v>151001.87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9">
        <v>0</v>
      </c>
      <c r="HA24" s="19">
        <v>0</v>
      </c>
      <c r="HB24" s="18">
        <v>0</v>
      </c>
      <c r="HC24" s="18">
        <v>0</v>
      </c>
      <c r="HD24" s="18">
        <v>0</v>
      </c>
      <c r="HE24" s="18">
        <v>0</v>
      </c>
      <c r="HF24" s="19">
        <v>0</v>
      </c>
      <c r="HG24" s="19">
        <v>0</v>
      </c>
      <c r="HH24" s="18">
        <v>0</v>
      </c>
      <c r="HI24" s="18">
        <v>0</v>
      </c>
      <c r="HJ24" s="18">
        <v>0</v>
      </c>
      <c r="HK24" s="18">
        <v>0</v>
      </c>
      <c r="HL24" s="19">
        <v>0</v>
      </c>
      <c r="HM24" s="19">
        <v>0</v>
      </c>
      <c r="HN24" s="18">
        <v>0</v>
      </c>
      <c r="HO24" s="18">
        <v>0</v>
      </c>
      <c r="HP24" s="18">
        <v>0</v>
      </c>
      <c r="HQ24" s="18">
        <v>0</v>
      </c>
      <c r="HR24" s="18">
        <v>0</v>
      </c>
      <c r="HS24" s="18">
        <v>0</v>
      </c>
      <c r="HT24" s="18">
        <v>4360408054.904829</v>
      </c>
      <c r="HU24" s="18">
        <v>0</v>
      </c>
      <c r="HV24" s="19">
        <v>4360408054.904829</v>
      </c>
    </row>
    <row r="25" spans="1:230" s="35" customFormat="1" ht="12.75" customHeight="1">
      <c r="A25" s="57" t="s">
        <v>182</v>
      </c>
      <c r="B25" s="17">
        <v>1027</v>
      </c>
      <c r="C25" s="58" t="s">
        <v>146</v>
      </c>
      <c r="D25" s="19">
        <v>23129158.66</v>
      </c>
      <c r="E25" s="19">
        <v>0</v>
      </c>
      <c r="F25" s="18">
        <v>6502600.6700000009</v>
      </c>
      <c r="G25" s="18">
        <v>0</v>
      </c>
      <c r="H25" s="18">
        <v>11299785.889999999</v>
      </c>
      <c r="I25" s="18">
        <v>0</v>
      </c>
      <c r="J25" s="18">
        <v>5326772.1000000006</v>
      </c>
      <c r="K25" s="18">
        <v>0</v>
      </c>
      <c r="L25" s="18">
        <v>251371.57</v>
      </c>
      <c r="M25" s="18">
        <v>0</v>
      </c>
      <c r="N25" s="18">
        <v>11435685.41</v>
      </c>
      <c r="O25" s="18">
        <v>0</v>
      </c>
      <c r="P25" s="18">
        <v>0</v>
      </c>
      <c r="Q25" s="18">
        <v>0</v>
      </c>
      <c r="R25" s="18">
        <v>305424.08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43258862.119999997</v>
      </c>
      <c r="AA25" s="18">
        <v>0</v>
      </c>
      <c r="AB25" s="18">
        <v>0</v>
      </c>
      <c r="AC25" s="18">
        <v>0</v>
      </c>
      <c r="AD25" s="18">
        <v>883688.81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273762332.07999998</v>
      </c>
      <c r="AK25" s="18">
        <v>0</v>
      </c>
      <c r="AL25" s="18">
        <v>10066856.100000001</v>
      </c>
      <c r="AM25" s="18">
        <v>0</v>
      </c>
      <c r="AN25" s="18">
        <v>179860620.57999989</v>
      </c>
      <c r="AO25" s="18">
        <v>0</v>
      </c>
      <c r="AP25" s="18">
        <v>764709470.25599992</v>
      </c>
      <c r="AQ25" s="18">
        <v>0</v>
      </c>
      <c r="AR25" s="18">
        <v>0</v>
      </c>
      <c r="AS25" s="18">
        <v>0</v>
      </c>
      <c r="AT25" s="18">
        <v>2328864.14</v>
      </c>
      <c r="AU25" s="18">
        <v>0</v>
      </c>
      <c r="AV25" s="18">
        <v>10628903.83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362564.18000000005</v>
      </c>
      <c r="BC25" s="18">
        <v>0</v>
      </c>
      <c r="BD25" s="18">
        <v>287819.74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39723.590000000004</v>
      </c>
      <c r="BK25" s="18">
        <v>0</v>
      </c>
      <c r="BL25" s="18">
        <v>364779.5</v>
      </c>
      <c r="BM25" s="18">
        <v>0</v>
      </c>
      <c r="BN25" s="18">
        <v>0</v>
      </c>
      <c r="BO25" s="18">
        <v>0</v>
      </c>
      <c r="BP25" s="18">
        <v>224537.51</v>
      </c>
      <c r="BQ25" s="18">
        <v>0</v>
      </c>
      <c r="BR25" s="18">
        <v>5039.3900000000003</v>
      </c>
      <c r="BS25" s="18">
        <v>0</v>
      </c>
      <c r="BT25" s="18">
        <v>0</v>
      </c>
      <c r="BU25" s="18">
        <v>0</v>
      </c>
      <c r="BV25" s="18">
        <v>1106806.81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34.520000000000003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67333471.019999996</v>
      </c>
      <c r="CK25" s="18">
        <v>0</v>
      </c>
      <c r="CL25" s="18">
        <v>702413.74</v>
      </c>
      <c r="CM25" s="18">
        <v>0</v>
      </c>
      <c r="CN25" s="18">
        <v>711644.77500000002</v>
      </c>
      <c r="CO25" s="18">
        <v>0</v>
      </c>
      <c r="CP25" s="18">
        <v>0</v>
      </c>
      <c r="CQ25" s="18">
        <v>0</v>
      </c>
      <c r="CR25" s="18">
        <v>269142.56999999995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10126619.160000002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124226.2</v>
      </c>
      <c r="DW25" s="18">
        <v>0</v>
      </c>
      <c r="DX25" s="18">
        <v>9126668.4900000077</v>
      </c>
      <c r="DY25" s="18">
        <v>0</v>
      </c>
      <c r="DZ25" s="18">
        <v>0</v>
      </c>
      <c r="EA25" s="18">
        <v>0</v>
      </c>
      <c r="EB25" s="18">
        <v>5929298.879999999</v>
      </c>
      <c r="EC25" s="18">
        <v>0</v>
      </c>
      <c r="ED25" s="18">
        <v>253990.99</v>
      </c>
      <c r="EE25" s="18">
        <v>0</v>
      </c>
      <c r="EF25" s="18">
        <v>6564404.4900000002</v>
      </c>
      <c r="EG25" s="18">
        <v>0</v>
      </c>
      <c r="EH25" s="18">
        <v>4281679.67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1116.8800000000001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256908.05</v>
      </c>
      <c r="EW25" s="18">
        <v>0</v>
      </c>
      <c r="EX25" s="18">
        <v>100954046.68000001</v>
      </c>
      <c r="EY25" s="18">
        <v>0</v>
      </c>
      <c r="EZ25" s="18">
        <v>0</v>
      </c>
      <c r="FA25" s="18">
        <v>0</v>
      </c>
      <c r="FB25" s="18">
        <v>7316886.3800000008</v>
      </c>
      <c r="FC25" s="18">
        <v>0</v>
      </c>
      <c r="FD25" s="18">
        <v>2604067</v>
      </c>
      <c r="FE25" s="18">
        <v>0</v>
      </c>
      <c r="FF25" s="18">
        <v>0</v>
      </c>
      <c r="FG25" s="18">
        <v>0</v>
      </c>
      <c r="FH25" s="18">
        <v>-35767.5</v>
      </c>
      <c r="FI25" s="18">
        <v>0</v>
      </c>
      <c r="FJ25" s="18">
        <v>378551.1</v>
      </c>
      <c r="FK25" s="18">
        <v>0</v>
      </c>
      <c r="FL25" s="18">
        <v>153040</v>
      </c>
      <c r="FM25" s="18">
        <v>0</v>
      </c>
      <c r="FN25" s="19">
        <v>193225726.95000002</v>
      </c>
      <c r="FO25" s="19">
        <v>0</v>
      </c>
      <c r="FP25" s="18">
        <v>0</v>
      </c>
      <c r="FQ25" s="18">
        <v>0</v>
      </c>
      <c r="FR25" s="18">
        <v>45506908.620000005</v>
      </c>
      <c r="FS25" s="18">
        <v>0</v>
      </c>
      <c r="FT25" s="19">
        <v>147565467.40000001</v>
      </c>
      <c r="FU25" s="19">
        <v>0</v>
      </c>
      <c r="FV25" s="18">
        <v>2678865.2599999998</v>
      </c>
      <c r="FW25" s="18">
        <v>0</v>
      </c>
      <c r="FX25" s="18">
        <v>144886602.14000002</v>
      </c>
      <c r="FY25" s="18">
        <v>0</v>
      </c>
      <c r="FZ25" s="19">
        <v>153350.93000000002</v>
      </c>
      <c r="GA25" s="19">
        <v>0</v>
      </c>
      <c r="GB25" s="18">
        <v>-15013.71</v>
      </c>
      <c r="GC25" s="18">
        <v>0</v>
      </c>
      <c r="GD25" s="18">
        <v>168364.64</v>
      </c>
      <c r="GE25" s="18">
        <v>0</v>
      </c>
      <c r="GF25" s="18">
        <v>1158974.27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9">
        <v>0</v>
      </c>
      <c r="HA25" s="19">
        <v>0</v>
      </c>
      <c r="HB25" s="18">
        <v>0</v>
      </c>
      <c r="HC25" s="18">
        <v>0</v>
      </c>
      <c r="HD25" s="18">
        <v>0</v>
      </c>
      <c r="HE25" s="18">
        <v>0</v>
      </c>
      <c r="HF25" s="19">
        <v>0</v>
      </c>
      <c r="HG25" s="19">
        <v>0</v>
      </c>
      <c r="HH25" s="18">
        <v>0</v>
      </c>
      <c r="HI25" s="18">
        <v>0</v>
      </c>
      <c r="HJ25" s="18">
        <v>0</v>
      </c>
      <c r="HK25" s="18">
        <v>0</v>
      </c>
      <c r="HL25" s="19">
        <v>0</v>
      </c>
      <c r="HM25" s="19">
        <v>0</v>
      </c>
      <c r="HN25" s="18">
        <v>0</v>
      </c>
      <c r="HO25" s="18">
        <v>0</v>
      </c>
      <c r="HP25" s="18">
        <v>0</v>
      </c>
      <c r="HQ25" s="18">
        <v>0</v>
      </c>
      <c r="HR25" s="18">
        <v>0</v>
      </c>
      <c r="HS25" s="18">
        <v>0</v>
      </c>
      <c r="HT25" s="18">
        <v>1734449652.6710002</v>
      </c>
      <c r="HU25" s="18">
        <v>0</v>
      </c>
      <c r="HV25" s="19">
        <v>1734449652.6710002</v>
      </c>
    </row>
    <row r="26" spans="1:230" s="35" customFormat="1" ht="12.75" customHeight="1">
      <c r="A26" s="57" t="s">
        <v>184</v>
      </c>
      <c r="B26" s="17">
        <v>1028</v>
      </c>
      <c r="C26" s="58" t="s">
        <v>146</v>
      </c>
      <c r="D26" s="19">
        <v>978199800.93000007</v>
      </c>
      <c r="E26" s="19">
        <v>1496934.62</v>
      </c>
      <c r="F26" s="18">
        <v>77472419.167999029</v>
      </c>
      <c r="G26" s="18">
        <v>0</v>
      </c>
      <c r="H26" s="18">
        <v>797625855.04400098</v>
      </c>
      <c r="I26" s="18">
        <v>2353916.324</v>
      </c>
      <c r="J26" s="18">
        <v>103101526.71799999</v>
      </c>
      <c r="K26" s="18">
        <v>-856981.70400000003</v>
      </c>
      <c r="L26" s="18">
        <v>5942849.2300000004</v>
      </c>
      <c r="M26" s="18">
        <v>0</v>
      </c>
      <c r="N26" s="18">
        <v>37546782.539999999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65395343.356999993</v>
      </c>
      <c r="AA26" s="18">
        <v>1834797.503</v>
      </c>
      <c r="AB26" s="18">
        <v>0</v>
      </c>
      <c r="AC26" s="18">
        <v>0</v>
      </c>
      <c r="AD26" s="18">
        <v>21888429.98</v>
      </c>
      <c r="AE26" s="18">
        <v>7827505.4299999997</v>
      </c>
      <c r="AF26" s="18">
        <v>0</v>
      </c>
      <c r="AG26" s="18">
        <v>0</v>
      </c>
      <c r="AH26" s="18">
        <v>0</v>
      </c>
      <c r="AI26" s="18">
        <v>0</v>
      </c>
      <c r="AJ26" s="18">
        <v>726350922.64121997</v>
      </c>
      <c r="AK26" s="18">
        <v>0</v>
      </c>
      <c r="AL26" s="18">
        <v>8780970.6787800007</v>
      </c>
      <c r="AM26" s="18">
        <v>0</v>
      </c>
      <c r="AN26" s="18">
        <v>239022663.53</v>
      </c>
      <c r="AO26" s="18">
        <v>0</v>
      </c>
      <c r="AP26" s="18">
        <v>215056855.81</v>
      </c>
      <c r="AQ26" s="18">
        <v>0</v>
      </c>
      <c r="AR26" s="18">
        <v>0</v>
      </c>
      <c r="AS26" s="18">
        <v>0</v>
      </c>
      <c r="AT26" s="18">
        <v>45749253.053999998</v>
      </c>
      <c r="AU26" s="18">
        <v>17545.606</v>
      </c>
      <c r="AV26" s="18">
        <v>20226720.236000001</v>
      </c>
      <c r="AW26" s="18">
        <v>1603112.4940000002</v>
      </c>
      <c r="AX26" s="18">
        <v>0</v>
      </c>
      <c r="AY26" s="18">
        <v>0</v>
      </c>
      <c r="AZ26" s="18">
        <v>0</v>
      </c>
      <c r="BA26" s="18">
        <v>0</v>
      </c>
      <c r="BB26" s="18">
        <v>2887717.16</v>
      </c>
      <c r="BC26" s="18">
        <v>40375.71</v>
      </c>
      <c r="BD26" s="18">
        <v>11070762.918000001</v>
      </c>
      <c r="BE26" s="18">
        <v>75144.462</v>
      </c>
      <c r="BF26" s="18">
        <v>0</v>
      </c>
      <c r="BG26" s="18">
        <v>0</v>
      </c>
      <c r="BH26" s="18">
        <v>577098.55000000005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-84281.86</v>
      </c>
      <c r="BQ26" s="18">
        <v>0</v>
      </c>
      <c r="BR26" s="18">
        <v>24685.48</v>
      </c>
      <c r="BS26" s="18">
        <v>0</v>
      </c>
      <c r="BT26" s="18">
        <v>0</v>
      </c>
      <c r="BU26" s="18">
        <v>0</v>
      </c>
      <c r="BV26" s="18">
        <v>12041142.98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1229593.82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38346709.93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32649509.699999999</v>
      </c>
      <c r="DY26" s="18">
        <v>0</v>
      </c>
      <c r="DZ26" s="18">
        <v>0</v>
      </c>
      <c r="EA26" s="18">
        <v>0</v>
      </c>
      <c r="EB26" s="18">
        <v>82242896.627999991</v>
      </c>
      <c r="EC26" s="18">
        <v>122558.03200000001</v>
      </c>
      <c r="ED26" s="18">
        <v>14758471.097000001</v>
      </c>
      <c r="EE26" s="18">
        <v>4452513.0829999996</v>
      </c>
      <c r="EF26" s="18">
        <v>52805115.136</v>
      </c>
      <c r="EG26" s="18">
        <v>2267056.9939999999</v>
      </c>
      <c r="EH26" s="18">
        <v>61234250.314999998</v>
      </c>
      <c r="EI26" s="18">
        <v>4118800.335</v>
      </c>
      <c r="EJ26" s="18">
        <v>0</v>
      </c>
      <c r="EK26" s="18">
        <v>0</v>
      </c>
      <c r="EL26" s="18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520446.22</v>
      </c>
      <c r="EW26" s="18">
        <v>0</v>
      </c>
      <c r="EX26" s="18">
        <v>16509021.23</v>
      </c>
      <c r="EY26" s="18">
        <v>0</v>
      </c>
      <c r="EZ26" s="18">
        <v>0</v>
      </c>
      <c r="FA26" s="18">
        <v>0</v>
      </c>
      <c r="FB26" s="18">
        <v>626377.84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9">
        <v>2115065259.9400001</v>
      </c>
      <c r="FO26" s="19">
        <v>0</v>
      </c>
      <c r="FP26" s="18">
        <v>17068.229999999996</v>
      </c>
      <c r="FQ26" s="18">
        <v>0</v>
      </c>
      <c r="FR26" s="18">
        <v>127527.87</v>
      </c>
      <c r="FS26" s="18">
        <v>0</v>
      </c>
      <c r="FT26" s="19">
        <v>669441925.00987709</v>
      </c>
      <c r="FU26" s="19">
        <v>0</v>
      </c>
      <c r="FV26" s="18">
        <v>17616641.519999534</v>
      </c>
      <c r="FW26" s="18">
        <v>0</v>
      </c>
      <c r="FX26" s="18">
        <v>651825283.48987758</v>
      </c>
      <c r="FY26" s="18">
        <v>0</v>
      </c>
      <c r="FZ26" s="19">
        <v>1445478738.8301229</v>
      </c>
      <c r="GA26" s="19">
        <v>0</v>
      </c>
      <c r="GB26" s="18">
        <v>283441274.08002347</v>
      </c>
      <c r="GC26" s="18">
        <v>0</v>
      </c>
      <c r="GD26" s="18">
        <v>1162037464.7500994</v>
      </c>
      <c r="GE26" s="18">
        <v>0</v>
      </c>
      <c r="GF26" s="18">
        <v>1376944.5300000014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18">
        <v>0</v>
      </c>
      <c r="GT26" s="18">
        <v>0</v>
      </c>
      <c r="GU26" s="18">
        <v>0</v>
      </c>
      <c r="GV26" s="18">
        <v>0</v>
      </c>
      <c r="GW26" s="18">
        <v>0</v>
      </c>
      <c r="GX26" s="18">
        <v>0</v>
      </c>
      <c r="GY26" s="18">
        <v>0</v>
      </c>
      <c r="GZ26" s="19">
        <v>0</v>
      </c>
      <c r="HA26" s="19">
        <v>0</v>
      </c>
      <c r="HB26" s="18">
        <v>0</v>
      </c>
      <c r="HC26" s="18">
        <v>0</v>
      </c>
      <c r="HD26" s="18">
        <v>0</v>
      </c>
      <c r="HE26" s="18">
        <v>0</v>
      </c>
      <c r="HF26" s="19">
        <v>0</v>
      </c>
      <c r="HG26" s="19">
        <v>0</v>
      </c>
      <c r="HH26" s="18">
        <v>0</v>
      </c>
      <c r="HI26" s="18">
        <v>0</v>
      </c>
      <c r="HJ26" s="18">
        <v>0</v>
      </c>
      <c r="HK26" s="18">
        <v>0</v>
      </c>
      <c r="HL26" s="19">
        <v>0</v>
      </c>
      <c r="HM26" s="19">
        <v>0</v>
      </c>
      <c r="HN26" s="18">
        <v>0</v>
      </c>
      <c r="HO26" s="18">
        <v>0</v>
      </c>
      <c r="HP26" s="18">
        <v>0</v>
      </c>
      <c r="HQ26" s="18">
        <v>0</v>
      </c>
      <c r="HR26" s="18">
        <v>0</v>
      </c>
      <c r="HS26" s="18">
        <v>0</v>
      </c>
      <c r="HT26" s="18">
        <v>4808042313.6009998</v>
      </c>
      <c r="HU26" s="18">
        <v>23856344.269000001</v>
      </c>
      <c r="HV26" s="19">
        <v>4831898657.8699999</v>
      </c>
    </row>
    <row r="27" spans="1:230" s="35" customFormat="1" ht="12.75" customHeight="1">
      <c r="A27" s="57" t="s">
        <v>186</v>
      </c>
      <c r="B27" s="17">
        <v>1030</v>
      </c>
      <c r="C27" s="58" t="s">
        <v>146</v>
      </c>
      <c r="D27" s="19">
        <v>100514641.2166892</v>
      </c>
      <c r="E27" s="19">
        <v>0</v>
      </c>
      <c r="F27" s="18">
        <v>25640227.949989028</v>
      </c>
      <c r="G27" s="18">
        <v>0</v>
      </c>
      <c r="H27" s="18">
        <v>34711767.057200372</v>
      </c>
      <c r="I27" s="18">
        <v>0</v>
      </c>
      <c r="J27" s="18">
        <v>40162646.209499799</v>
      </c>
      <c r="K27" s="18">
        <v>0</v>
      </c>
      <c r="L27" s="18">
        <v>4200698.03</v>
      </c>
      <c r="M27" s="18">
        <v>0</v>
      </c>
      <c r="N27" s="18">
        <v>86846967.329999998</v>
      </c>
      <c r="O27" s="18">
        <v>0</v>
      </c>
      <c r="P27" s="18">
        <v>0</v>
      </c>
      <c r="Q27" s="18">
        <v>0</v>
      </c>
      <c r="R27" s="18">
        <v>19944007.07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6086952.5599999996</v>
      </c>
      <c r="AA27" s="18">
        <v>0</v>
      </c>
      <c r="AB27" s="18">
        <v>472214.96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1653564063.6400003</v>
      </c>
      <c r="AK27" s="18">
        <v>0</v>
      </c>
      <c r="AL27" s="18">
        <v>1442119.16</v>
      </c>
      <c r="AM27" s="18">
        <v>0</v>
      </c>
      <c r="AN27" s="18">
        <v>171416952.71000001</v>
      </c>
      <c r="AO27" s="18">
        <v>0</v>
      </c>
      <c r="AP27" s="18">
        <v>817288713.76999998</v>
      </c>
      <c r="AQ27" s="18">
        <v>0</v>
      </c>
      <c r="AR27" s="18">
        <v>0</v>
      </c>
      <c r="AS27" s="18">
        <v>0</v>
      </c>
      <c r="AT27" s="18">
        <v>35009945.869999997</v>
      </c>
      <c r="AU27" s="18">
        <v>0</v>
      </c>
      <c r="AV27" s="18">
        <v>29620050.379999999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1145999.42</v>
      </c>
      <c r="BC27" s="18">
        <v>0</v>
      </c>
      <c r="BD27" s="18">
        <v>4724059.92</v>
      </c>
      <c r="BE27" s="18">
        <v>0</v>
      </c>
      <c r="BF27" s="18">
        <v>0</v>
      </c>
      <c r="BG27" s="18">
        <v>0</v>
      </c>
      <c r="BH27" s="18">
        <v>2277912.2799999998</v>
      </c>
      <c r="BI27" s="18">
        <v>0</v>
      </c>
      <c r="BJ27" s="18">
        <v>1401197.78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-23334.39</v>
      </c>
      <c r="BQ27" s="18">
        <v>0</v>
      </c>
      <c r="BR27" s="18">
        <v>3600</v>
      </c>
      <c r="BS27" s="18">
        <v>0</v>
      </c>
      <c r="BT27" s="18">
        <v>0</v>
      </c>
      <c r="BU27" s="18">
        <v>0</v>
      </c>
      <c r="BV27" s="18">
        <v>8446143.1999999993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4728439.7300000004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239397895.77000001</v>
      </c>
      <c r="CK27" s="18">
        <v>0</v>
      </c>
      <c r="CL27" s="18">
        <v>10352020.93</v>
      </c>
      <c r="CM27" s="18">
        <v>0</v>
      </c>
      <c r="CN27" s="18">
        <v>1118756.0899999999</v>
      </c>
      <c r="CO27" s="18">
        <v>0</v>
      </c>
      <c r="CP27" s="18">
        <v>0</v>
      </c>
      <c r="CQ27" s="18">
        <v>0</v>
      </c>
      <c r="CR27" s="18">
        <v>1195640.98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310386468.86000001</v>
      </c>
      <c r="DE27" s="18">
        <v>0</v>
      </c>
      <c r="DF27" s="18">
        <v>475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17817402.75</v>
      </c>
      <c r="DY27" s="18">
        <v>0</v>
      </c>
      <c r="DZ27" s="18">
        <v>0</v>
      </c>
      <c r="EA27" s="18">
        <v>0</v>
      </c>
      <c r="EB27" s="18">
        <v>88939103.609999999</v>
      </c>
      <c r="EC27" s="18">
        <v>0</v>
      </c>
      <c r="ED27" s="18">
        <v>1210573.78</v>
      </c>
      <c r="EE27" s="18">
        <v>0</v>
      </c>
      <c r="EF27" s="18">
        <v>25281121.82</v>
      </c>
      <c r="EG27" s="18">
        <v>0</v>
      </c>
      <c r="EH27" s="18">
        <v>57975005.009999998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59208.070000000007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6376074.6500000004</v>
      </c>
      <c r="EW27" s="18">
        <v>0</v>
      </c>
      <c r="EX27" s="18">
        <v>305203663.56999999</v>
      </c>
      <c r="EY27" s="18">
        <v>0</v>
      </c>
      <c r="EZ27" s="18">
        <v>468509.08</v>
      </c>
      <c r="FA27" s="18">
        <v>0</v>
      </c>
      <c r="FB27" s="18">
        <v>36890723.719999999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204145.35</v>
      </c>
      <c r="FI27" s="18">
        <v>0</v>
      </c>
      <c r="FJ27" s="18">
        <v>1881580.24</v>
      </c>
      <c r="FK27" s="18">
        <v>0</v>
      </c>
      <c r="FL27" s="18">
        <v>1272836.1499999999</v>
      </c>
      <c r="FM27" s="18">
        <v>0</v>
      </c>
      <c r="FN27" s="19">
        <v>14740124.929999998</v>
      </c>
      <c r="FO27" s="19">
        <v>0</v>
      </c>
      <c r="FP27" s="18">
        <v>177322.75000000015</v>
      </c>
      <c r="FQ27" s="18">
        <v>0</v>
      </c>
      <c r="FR27" s="18">
        <v>0</v>
      </c>
      <c r="FS27" s="18">
        <v>0</v>
      </c>
      <c r="FT27" s="19">
        <v>14218429.849999998</v>
      </c>
      <c r="FU27" s="19">
        <v>0</v>
      </c>
      <c r="FV27" s="18">
        <v>0</v>
      </c>
      <c r="FW27" s="18">
        <v>0</v>
      </c>
      <c r="FX27" s="18">
        <v>14218429.849999998</v>
      </c>
      <c r="FY27" s="18">
        <v>0</v>
      </c>
      <c r="FZ27" s="19">
        <v>344372.33</v>
      </c>
      <c r="GA27" s="19">
        <v>0</v>
      </c>
      <c r="GB27" s="18">
        <v>0</v>
      </c>
      <c r="GC27" s="18">
        <v>0</v>
      </c>
      <c r="GD27" s="18">
        <v>344372.33</v>
      </c>
      <c r="GE27" s="18">
        <v>0</v>
      </c>
      <c r="GF27" s="18">
        <v>3526867.31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18">
        <v>0</v>
      </c>
      <c r="GP27" s="18">
        <v>0</v>
      </c>
      <c r="GQ27" s="18">
        <v>0</v>
      </c>
      <c r="GR27" s="18">
        <v>0</v>
      </c>
      <c r="GS27" s="18">
        <v>0</v>
      </c>
      <c r="GT27" s="18">
        <v>0</v>
      </c>
      <c r="GU27" s="18">
        <v>0</v>
      </c>
      <c r="GV27" s="18">
        <v>0</v>
      </c>
      <c r="GW27" s="18">
        <v>0</v>
      </c>
      <c r="GX27" s="18">
        <v>0</v>
      </c>
      <c r="GY27" s="18">
        <v>0</v>
      </c>
      <c r="GZ27" s="19">
        <v>0</v>
      </c>
      <c r="HA27" s="19">
        <v>0</v>
      </c>
      <c r="HB27" s="18">
        <v>0</v>
      </c>
      <c r="HC27" s="18">
        <v>0</v>
      </c>
      <c r="HD27" s="18">
        <v>0</v>
      </c>
      <c r="HE27" s="18">
        <v>0</v>
      </c>
      <c r="HF27" s="19">
        <v>0</v>
      </c>
      <c r="HG27" s="19">
        <v>0</v>
      </c>
      <c r="HH27" s="18">
        <v>0</v>
      </c>
      <c r="HI27" s="18">
        <v>0</v>
      </c>
      <c r="HJ27" s="18">
        <v>0</v>
      </c>
      <c r="HK27" s="18">
        <v>0</v>
      </c>
      <c r="HL27" s="19">
        <v>0</v>
      </c>
      <c r="HM27" s="19">
        <v>0</v>
      </c>
      <c r="HN27" s="18">
        <v>0</v>
      </c>
      <c r="HO27" s="18">
        <v>0</v>
      </c>
      <c r="HP27" s="18">
        <v>0</v>
      </c>
      <c r="HQ27" s="18">
        <v>0</v>
      </c>
      <c r="HR27" s="18">
        <v>0</v>
      </c>
      <c r="HS27" s="18">
        <v>0</v>
      </c>
      <c r="HT27" s="18">
        <v>4073409542.3066907</v>
      </c>
      <c r="HU27" s="18">
        <v>0</v>
      </c>
      <c r="HV27" s="19">
        <v>4073409542.3066907</v>
      </c>
    </row>
    <row r="28" spans="1:230" s="35" customFormat="1" ht="12.75" customHeight="1">
      <c r="A28" s="57" t="s">
        <v>188</v>
      </c>
      <c r="B28" s="17">
        <v>1031</v>
      </c>
      <c r="C28" s="58" t="s">
        <v>146</v>
      </c>
      <c r="D28" s="19">
        <v>107921850.42</v>
      </c>
      <c r="E28" s="19">
        <v>0</v>
      </c>
      <c r="F28" s="18">
        <v>651424.38</v>
      </c>
      <c r="G28" s="18">
        <v>0</v>
      </c>
      <c r="H28" s="18">
        <v>39076876.710000001</v>
      </c>
      <c r="I28" s="18">
        <v>0</v>
      </c>
      <c r="J28" s="18">
        <v>68193549.329999998</v>
      </c>
      <c r="K28" s="18">
        <v>0</v>
      </c>
      <c r="L28" s="18">
        <v>0</v>
      </c>
      <c r="M28" s="18">
        <v>0</v>
      </c>
      <c r="N28" s="18">
        <v>1883189.91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3079285.83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9434827.6199999992</v>
      </c>
      <c r="AO28" s="18">
        <v>0</v>
      </c>
      <c r="AP28" s="18">
        <v>65864886.270000003</v>
      </c>
      <c r="AQ28" s="18">
        <v>0</v>
      </c>
      <c r="AR28" s="18">
        <v>0</v>
      </c>
      <c r="AS28" s="18">
        <v>0</v>
      </c>
      <c r="AT28" s="18">
        <v>342216.16</v>
      </c>
      <c r="AU28" s="18">
        <v>0</v>
      </c>
      <c r="AV28" s="18">
        <v>4132320.23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-208018.68</v>
      </c>
      <c r="BC28" s="18">
        <v>0</v>
      </c>
      <c r="BD28" s="18">
        <v>122057.3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126665.61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71527.55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379337.68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7191.43</v>
      </c>
      <c r="DA28" s="18">
        <v>0</v>
      </c>
      <c r="DB28" s="18">
        <v>0</v>
      </c>
      <c r="DC28" s="18">
        <v>0</v>
      </c>
      <c r="DD28" s="18">
        <v>106990.76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2324578.0499999998</v>
      </c>
      <c r="DY28" s="18">
        <v>0</v>
      </c>
      <c r="DZ28" s="18">
        <v>0</v>
      </c>
      <c r="EA28" s="18">
        <v>0</v>
      </c>
      <c r="EB28" s="18">
        <v>912415.36</v>
      </c>
      <c r="EC28" s="18">
        <v>0</v>
      </c>
      <c r="ED28" s="18">
        <v>3193.43</v>
      </c>
      <c r="EE28" s="18">
        <v>0</v>
      </c>
      <c r="EF28" s="18">
        <v>3386039.27</v>
      </c>
      <c r="EG28" s="18">
        <v>0</v>
      </c>
      <c r="EH28" s="18">
        <v>927111.84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9">
        <v>0</v>
      </c>
      <c r="FO28" s="19">
        <v>0</v>
      </c>
      <c r="FP28" s="18">
        <v>0</v>
      </c>
      <c r="FQ28" s="18">
        <v>0</v>
      </c>
      <c r="FR28" s="18">
        <v>0</v>
      </c>
      <c r="FS28" s="18">
        <v>0</v>
      </c>
      <c r="FT28" s="19">
        <v>0</v>
      </c>
      <c r="FU28" s="19">
        <v>0</v>
      </c>
      <c r="FV28" s="18">
        <v>0</v>
      </c>
      <c r="FW28" s="18">
        <v>0</v>
      </c>
      <c r="FX28" s="18">
        <v>0</v>
      </c>
      <c r="FY28" s="18">
        <v>0</v>
      </c>
      <c r="FZ28" s="19">
        <v>0</v>
      </c>
      <c r="GA28" s="19">
        <v>0</v>
      </c>
      <c r="GB28" s="18">
        <v>0</v>
      </c>
      <c r="GC28" s="18">
        <v>0</v>
      </c>
      <c r="GD28" s="18">
        <v>0</v>
      </c>
      <c r="GE28" s="18">
        <v>0</v>
      </c>
      <c r="GF28" s="18">
        <v>225565.72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18">
        <v>0</v>
      </c>
      <c r="GT28" s="18">
        <v>0</v>
      </c>
      <c r="GU28" s="18">
        <v>0</v>
      </c>
      <c r="GV28" s="18">
        <v>0</v>
      </c>
      <c r="GW28" s="18">
        <v>0</v>
      </c>
      <c r="GX28" s="18">
        <v>0</v>
      </c>
      <c r="GY28" s="18">
        <v>0</v>
      </c>
      <c r="GZ28" s="19">
        <v>0</v>
      </c>
      <c r="HA28" s="19">
        <v>0</v>
      </c>
      <c r="HB28" s="18">
        <v>0</v>
      </c>
      <c r="HC28" s="18">
        <v>0</v>
      </c>
      <c r="HD28" s="18">
        <v>0</v>
      </c>
      <c r="HE28" s="18">
        <v>0</v>
      </c>
      <c r="HF28" s="19">
        <v>0</v>
      </c>
      <c r="HG28" s="19">
        <v>0</v>
      </c>
      <c r="HH28" s="18">
        <v>0</v>
      </c>
      <c r="HI28" s="18">
        <v>0</v>
      </c>
      <c r="HJ28" s="18">
        <v>0</v>
      </c>
      <c r="HK28" s="18">
        <v>0</v>
      </c>
      <c r="HL28" s="19">
        <v>0</v>
      </c>
      <c r="HM28" s="19">
        <v>0</v>
      </c>
      <c r="HN28" s="18">
        <v>0</v>
      </c>
      <c r="HO28" s="18">
        <v>0</v>
      </c>
      <c r="HP28" s="18">
        <v>0</v>
      </c>
      <c r="HQ28" s="18">
        <v>0</v>
      </c>
      <c r="HR28" s="18">
        <v>0</v>
      </c>
      <c r="HS28" s="18">
        <v>0</v>
      </c>
      <c r="HT28" s="18">
        <v>201043231.76000008</v>
      </c>
      <c r="HU28" s="18">
        <v>0</v>
      </c>
      <c r="HV28" s="19">
        <v>201043231.76000008</v>
      </c>
    </row>
    <row r="29" spans="1:230" s="35" customFormat="1" ht="12.75" customHeight="1">
      <c r="A29" s="57" t="s">
        <v>190</v>
      </c>
      <c r="B29" s="17">
        <v>1032</v>
      </c>
      <c r="C29" s="58" t="s">
        <v>146</v>
      </c>
      <c r="D29" s="19">
        <v>362664477.4242</v>
      </c>
      <c r="E29" s="19">
        <v>0</v>
      </c>
      <c r="F29" s="18">
        <v>30814471.075484235</v>
      </c>
      <c r="G29" s="18">
        <v>0</v>
      </c>
      <c r="H29" s="18">
        <v>197229150.71307656</v>
      </c>
      <c r="I29" s="18">
        <v>0</v>
      </c>
      <c r="J29" s="18">
        <v>134620855.63563919</v>
      </c>
      <c r="K29" s="18">
        <v>0</v>
      </c>
      <c r="L29" s="18">
        <v>122842334.78839999</v>
      </c>
      <c r="M29" s="18">
        <v>0</v>
      </c>
      <c r="N29" s="18">
        <v>130441619.3</v>
      </c>
      <c r="O29" s="18">
        <v>0</v>
      </c>
      <c r="P29" s="18">
        <v>298024.66000000003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1888431.75</v>
      </c>
      <c r="W29" s="18">
        <v>0</v>
      </c>
      <c r="X29" s="18">
        <v>0</v>
      </c>
      <c r="Y29" s="18">
        <v>0</v>
      </c>
      <c r="Z29" s="18">
        <v>110643209.94760001</v>
      </c>
      <c r="AA29" s="18">
        <v>0</v>
      </c>
      <c r="AB29" s="18">
        <v>0</v>
      </c>
      <c r="AC29" s="18">
        <v>0</v>
      </c>
      <c r="AD29" s="18">
        <v>32570516.752700001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1610322397.0099998</v>
      </c>
      <c r="AK29" s="18">
        <v>0</v>
      </c>
      <c r="AL29" s="18">
        <v>121743.1529</v>
      </c>
      <c r="AM29" s="18">
        <v>0</v>
      </c>
      <c r="AN29" s="18">
        <v>699250199.92000008</v>
      </c>
      <c r="AO29" s="18">
        <v>0</v>
      </c>
      <c r="AP29" s="18">
        <v>653423001.55999994</v>
      </c>
      <c r="AQ29" s="18">
        <v>0</v>
      </c>
      <c r="AR29" s="18">
        <v>94278.51</v>
      </c>
      <c r="AS29" s="18">
        <v>0</v>
      </c>
      <c r="AT29" s="18">
        <v>49321710.285499997</v>
      </c>
      <c r="AU29" s="18">
        <v>0</v>
      </c>
      <c r="AV29" s="18">
        <v>82485539.2227</v>
      </c>
      <c r="AW29" s="18">
        <v>0</v>
      </c>
      <c r="AX29" s="18">
        <v>787.5</v>
      </c>
      <c r="AY29" s="18">
        <v>0</v>
      </c>
      <c r="AZ29" s="18">
        <v>0</v>
      </c>
      <c r="BA29" s="18">
        <v>0</v>
      </c>
      <c r="BB29" s="18">
        <v>3043202.1507999999</v>
      </c>
      <c r="BC29" s="18">
        <v>0</v>
      </c>
      <c r="BD29" s="18">
        <v>28157787.679299999</v>
      </c>
      <c r="BE29" s="18">
        <v>0</v>
      </c>
      <c r="BF29" s="18">
        <v>0</v>
      </c>
      <c r="BG29" s="18">
        <v>0</v>
      </c>
      <c r="BH29" s="18">
        <v>6112957.8300000001</v>
      </c>
      <c r="BI29" s="18">
        <v>0</v>
      </c>
      <c r="BJ29" s="18">
        <v>1926831.1577999999</v>
      </c>
      <c r="BK29" s="18">
        <v>0</v>
      </c>
      <c r="BL29" s="18">
        <v>15937438.279200001</v>
      </c>
      <c r="BM29" s="18">
        <v>0</v>
      </c>
      <c r="BN29" s="18">
        <v>1733490.5813</v>
      </c>
      <c r="BO29" s="18">
        <v>0</v>
      </c>
      <c r="BP29" s="18">
        <v>409063.81</v>
      </c>
      <c r="BQ29" s="18">
        <v>0</v>
      </c>
      <c r="BR29" s="18">
        <v>29858.86</v>
      </c>
      <c r="BS29" s="18">
        <v>0</v>
      </c>
      <c r="BT29" s="18">
        <v>0</v>
      </c>
      <c r="BU29" s="18">
        <v>0</v>
      </c>
      <c r="BV29" s="18">
        <v>712184.36750000005</v>
      </c>
      <c r="BW29" s="18">
        <v>0</v>
      </c>
      <c r="BX29" s="18">
        <v>611986.25</v>
      </c>
      <c r="BY29" s="18">
        <v>0</v>
      </c>
      <c r="BZ29" s="18">
        <v>0</v>
      </c>
      <c r="CA29" s="18">
        <v>0</v>
      </c>
      <c r="CB29" s="18">
        <v>777079.10270000005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917118198.73290002</v>
      </c>
      <c r="CK29" s="18">
        <v>0</v>
      </c>
      <c r="CL29" s="18">
        <v>51324239.446000002</v>
      </c>
      <c r="CM29" s="18">
        <v>0</v>
      </c>
      <c r="CN29" s="18">
        <v>94014975.437700003</v>
      </c>
      <c r="CO29" s="18">
        <v>0</v>
      </c>
      <c r="CP29" s="18">
        <v>0</v>
      </c>
      <c r="CQ29" s="18">
        <v>0</v>
      </c>
      <c r="CR29" s="18">
        <v>45025835.189099997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15269756.507999998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177357867.33070001</v>
      </c>
      <c r="DY29" s="18">
        <v>0</v>
      </c>
      <c r="DZ29" s="18">
        <v>0</v>
      </c>
      <c r="EA29" s="18">
        <v>0</v>
      </c>
      <c r="EB29" s="18">
        <v>125587056.6067</v>
      </c>
      <c r="EC29" s="18">
        <v>0</v>
      </c>
      <c r="ED29" s="18">
        <v>10922122.370000001</v>
      </c>
      <c r="EE29" s="18">
        <v>0</v>
      </c>
      <c r="EF29" s="18">
        <v>126756122.79149999</v>
      </c>
      <c r="EG29" s="18">
        <v>0</v>
      </c>
      <c r="EH29" s="18">
        <v>126093022.3796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4575274.4670000002</v>
      </c>
      <c r="EO29" s="18">
        <v>0</v>
      </c>
      <c r="EP29" s="18">
        <v>67805.429999999993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5285084.3599999994</v>
      </c>
      <c r="EW29" s="18">
        <v>0</v>
      </c>
      <c r="EX29" s="18">
        <v>587455088.26999998</v>
      </c>
      <c r="EY29" s="18">
        <v>0</v>
      </c>
      <c r="EZ29" s="18">
        <v>343804.97</v>
      </c>
      <c r="FA29" s="18">
        <v>0</v>
      </c>
      <c r="FB29" s="18">
        <v>6447935.8600000003</v>
      </c>
      <c r="FC29" s="18">
        <v>0</v>
      </c>
      <c r="FD29" s="18">
        <v>0</v>
      </c>
      <c r="FE29" s="18">
        <v>0</v>
      </c>
      <c r="FF29" s="18">
        <v>298020.09000000003</v>
      </c>
      <c r="FG29" s="18">
        <v>0</v>
      </c>
      <c r="FH29" s="18">
        <v>21917688.670000002</v>
      </c>
      <c r="FI29" s="18">
        <v>0</v>
      </c>
      <c r="FJ29" s="18">
        <v>2337694.9500000002</v>
      </c>
      <c r="FK29" s="18">
        <v>0</v>
      </c>
      <c r="FL29" s="18">
        <v>0</v>
      </c>
      <c r="FM29" s="18">
        <v>0</v>
      </c>
      <c r="FN29" s="19">
        <v>91607390.479999989</v>
      </c>
      <c r="FO29" s="19">
        <v>0</v>
      </c>
      <c r="FP29" s="18">
        <v>652783.5</v>
      </c>
      <c r="FQ29" s="18">
        <v>0</v>
      </c>
      <c r="FR29" s="18">
        <v>5527.26</v>
      </c>
      <c r="FS29" s="18">
        <v>0</v>
      </c>
      <c r="FT29" s="19">
        <v>54108681.359999999</v>
      </c>
      <c r="FU29" s="19">
        <v>0</v>
      </c>
      <c r="FV29" s="18">
        <v>1413367.37</v>
      </c>
      <c r="FW29" s="18">
        <v>0</v>
      </c>
      <c r="FX29" s="18">
        <v>52695313.990000002</v>
      </c>
      <c r="FY29" s="18">
        <v>0</v>
      </c>
      <c r="FZ29" s="19">
        <v>36840398.359999999</v>
      </c>
      <c r="GA29" s="19">
        <v>0</v>
      </c>
      <c r="GB29" s="18">
        <v>7799404.5700000003</v>
      </c>
      <c r="GC29" s="18">
        <v>0</v>
      </c>
      <c r="GD29" s="18">
        <v>29040993.789999999</v>
      </c>
      <c r="GE29" s="18">
        <v>0</v>
      </c>
      <c r="GF29" s="18">
        <v>1626797.55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9">
        <v>0</v>
      </c>
      <c r="HA29" s="19">
        <v>0</v>
      </c>
      <c r="HB29" s="18">
        <v>0</v>
      </c>
      <c r="HC29" s="18">
        <v>0</v>
      </c>
      <c r="HD29" s="18">
        <v>0</v>
      </c>
      <c r="HE29" s="18">
        <v>0</v>
      </c>
      <c r="HF29" s="19">
        <v>0</v>
      </c>
      <c r="HG29" s="19">
        <v>0</v>
      </c>
      <c r="HH29" s="18">
        <v>0</v>
      </c>
      <c r="HI29" s="18">
        <v>0</v>
      </c>
      <c r="HJ29" s="18">
        <v>0</v>
      </c>
      <c r="HK29" s="18">
        <v>0</v>
      </c>
      <c r="HL29" s="19">
        <v>0</v>
      </c>
      <c r="HM29" s="19">
        <v>0</v>
      </c>
      <c r="HN29" s="18">
        <v>0</v>
      </c>
      <c r="HO29" s="18">
        <v>0</v>
      </c>
      <c r="HP29" s="18">
        <v>0</v>
      </c>
      <c r="HQ29" s="18">
        <v>0</v>
      </c>
      <c r="HR29" s="18">
        <v>0</v>
      </c>
      <c r="HS29" s="18">
        <v>0</v>
      </c>
      <c r="HT29" s="18">
        <v>6327251933.7418003</v>
      </c>
      <c r="HU29" s="18">
        <v>0</v>
      </c>
      <c r="HV29" s="19">
        <v>6327251933.7418003</v>
      </c>
    </row>
    <row r="30" spans="1:230" s="35" customFormat="1" ht="12.75" customHeight="1">
      <c r="A30" s="57" t="s">
        <v>192</v>
      </c>
      <c r="B30" s="17">
        <v>1034</v>
      </c>
      <c r="C30" s="58" t="s">
        <v>146</v>
      </c>
      <c r="D30" s="19">
        <v>8725269.9700000845</v>
      </c>
      <c r="E30" s="19">
        <v>0</v>
      </c>
      <c r="F30" s="18">
        <v>2869167.2600000282</v>
      </c>
      <c r="G30" s="18">
        <v>0</v>
      </c>
      <c r="H30" s="18">
        <v>3720122.1100000278</v>
      </c>
      <c r="I30" s="18">
        <v>0</v>
      </c>
      <c r="J30" s="18">
        <v>2135980.6000000276</v>
      </c>
      <c r="K30" s="18">
        <v>0</v>
      </c>
      <c r="L30" s="18">
        <v>543789.37</v>
      </c>
      <c r="M30" s="18">
        <v>0</v>
      </c>
      <c r="N30" s="18">
        <v>7007218.8000000184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3668110.7400000012</v>
      </c>
      <c r="AA30" s="18">
        <v>0</v>
      </c>
      <c r="AB30" s="18">
        <v>0</v>
      </c>
      <c r="AC30" s="18">
        <v>0</v>
      </c>
      <c r="AD30" s="18">
        <v>67056.12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200803199.24000853</v>
      </c>
      <c r="AK30" s="18">
        <v>0</v>
      </c>
      <c r="AL30" s="18">
        <v>3089342.6999999993</v>
      </c>
      <c r="AM30" s="18">
        <v>0</v>
      </c>
      <c r="AN30" s="18">
        <v>79854478.309990838</v>
      </c>
      <c r="AO30" s="18">
        <v>0</v>
      </c>
      <c r="AP30" s="18">
        <v>18732597.769999992</v>
      </c>
      <c r="AQ30" s="18">
        <v>0</v>
      </c>
      <c r="AR30" s="18">
        <v>0</v>
      </c>
      <c r="AS30" s="18">
        <v>0</v>
      </c>
      <c r="AT30" s="18">
        <v>3446484.3100000126</v>
      </c>
      <c r="AU30" s="18">
        <v>0</v>
      </c>
      <c r="AV30" s="18">
        <v>6336834.5399998277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334203.27000000031</v>
      </c>
      <c r="BC30" s="18">
        <v>0</v>
      </c>
      <c r="BD30" s="18">
        <v>1439185.9600000344</v>
      </c>
      <c r="BE30" s="18">
        <v>0</v>
      </c>
      <c r="BF30" s="18">
        <v>0</v>
      </c>
      <c r="BG30" s="18">
        <v>0</v>
      </c>
      <c r="BH30" s="18">
        <v>42812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1462</v>
      </c>
      <c r="BQ30" s="18">
        <v>0</v>
      </c>
      <c r="BR30" s="18">
        <v>140049.1</v>
      </c>
      <c r="BS30" s="18">
        <v>0</v>
      </c>
      <c r="BT30" s="18">
        <v>0</v>
      </c>
      <c r="BU30" s="18">
        <v>0</v>
      </c>
      <c r="BV30" s="18">
        <v>1428.57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7046711.2099996628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19815382.720000006</v>
      </c>
      <c r="CK30" s="18">
        <v>0</v>
      </c>
      <c r="CL30" s="18">
        <v>2426086.2199999979</v>
      </c>
      <c r="CM30" s="18">
        <v>0</v>
      </c>
      <c r="CN30" s="18">
        <v>3264905.4899999951</v>
      </c>
      <c r="CO30" s="18">
        <v>0</v>
      </c>
      <c r="CP30" s="18">
        <v>0</v>
      </c>
      <c r="CQ30" s="18">
        <v>0</v>
      </c>
      <c r="CR30" s="18">
        <v>788677.95999999857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58888096.329997465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5866591.7999997232</v>
      </c>
      <c r="DY30" s="18">
        <v>0</v>
      </c>
      <c r="DZ30" s="18">
        <v>0</v>
      </c>
      <c r="EA30" s="18">
        <v>0</v>
      </c>
      <c r="EB30" s="18">
        <v>2944773.78</v>
      </c>
      <c r="EC30" s="18">
        <v>0</v>
      </c>
      <c r="ED30" s="18">
        <v>95588.54</v>
      </c>
      <c r="EE30" s="18">
        <v>0</v>
      </c>
      <c r="EF30" s="18">
        <v>6059459.8299999991</v>
      </c>
      <c r="EG30" s="18">
        <v>0</v>
      </c>
      <c r="EH30" s="18">
        <v>-483231.93000000063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363018.63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29511647.04999996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9">
        <v>-274646.82</v>
      </c>
      <c r="FO30" s="19">
        <v>0</v>
      </c>
      <c r="FP30" s="18">
        <v>0</v>
      </c>
      <c r="FQ30" s="18">
        <v>0</v>
      </c>
      <c r="FR30" s="18">
        <v>0</v>
      </c>
      <c r="FS30" s="18">
        <v>0</v>
      </c>
      <c r="FT30" s="19">
        <v>51568</v>
      </c>
      <c r="FU30" s="19">
        <v>0</v>
      </c>
      <c r="FV30" s="18">
        <v>0</v>
      </c>
      <c r="FW30" s="18">
        <v>0</v>
      </c>
      <c r="FX30" s="18">
        <v>51568</v>
      </c>
      <c r="FY30" s="18">
        <v>0</v>
      </c>
      <c r="FZ30" s="19">
        <v>-326214.82</v>
      </c>
      <c r="GA30" s="19">
        <v>0</v>
      </c>
      <c r="GB30" s="18">
        <v>0</v>
      </c>
      <c r="GC30" s="18">
        <v>0</v>
      </c>
      <c r="GD30" s="18">
        <v>-326214.82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9">
        <v>0</v>
      </c>
      <c r="HA30" s="19">
        <v>0</v>
      </c>
      <c r="HB30" s="18">
        <v>0</v>
      </c>
      <c r="HC30" s="18">
        <v>0</v>
      </c>
      <c r="HD30" s="18">
        <v>0</v>
      </c>
      <c r="HE30" s="18">
        <v>0</v>
      </c>
      <c r="HF30" s="19">
        <v>0</v>
      </c>
      <c r="HG30" s="19">
        <v>0</v>
      </c>
      <c r="HH30" s="18">
        <v>0</v>
      </c>
      <c r="HI30" s="18">
        <v>0</v>
      </c>
      <c r="HJ30" s="18">
        <v>0</v>
      </c>
      <c r="HK30" s="18">
        <v>0</v>
      </c>
      <c r="HL30" s="19">
        <v>0</v>
      </c>
      <c r="HM30" s="19">
        <v>0</v>
      </c>
      <c r="HN30" s="18">
        <v>0</v>
      </c>
      <c r="HO30" s="18">
        <v>0</v>
      </c>
      <c r="HP30" s="18">
        <v>0</v>
      </c>
      <c r="HQ30" s="18">
        <v>0</v>
      </c>
      <c r="HR30" s="18">
        <v>0</v>
      </c>
      <c r="HS30" s="18">
        <v>0</v>
      </c>
      <c r="HT30" s="18">
        <v>470546583.57999611</v>
      </c>
      <c r="HU30" s="18">
        <v>0</v>
      </c>
      <c r="HV30" s="19">
        <v>470546583.57999611</v>
      </c>
    </row>
    <row r="31" spans="1:230" s="35" customFormat="1" ht="12.75" customHeight="1">
      <c r="A31" s="57" t="s">
        <v>194</v>
      </c>
      <c r="B31" s="17">
        <v>1035</v>
      </c>
      <c r="C31" s="58" t="s">
        <v>146</v>
      </c>
      <c r="D31" s="19">
        <v>268461392.89271599</v>
      </c>
      <c r="E31" s="19">
        <v>0</v>
      </c>
      <c r="F31" s="18">
        <v>12108852.12988</v>
      </c>
      <c r="G31" s="18">
        <v>0</v>
      </c>
      <c r="H31" s="18">
        <v>61448881.326914005</v>
      </c>
      <c r="I31" s="18">
        <v>0</v>
      </c>
      <c r="J31" s="18">
        <v>194903659.435922</v>
      </c>
      <c r="K31" s="18">
        <v>0</v>
      </c>
      <c r="L31" s="18">
        <v>17952419.700231001</v>
      </c>
      <c r="M31" s="18">
        <v>0</v>
      </c>
      <c r="N31" s="18">
        <v>42466911.57</v>
      </c>
      <c r="O31" s="18">
        <v>0</v>
      </c>
      <c r="P31" s="18">
        <v>0</v>
      </c>
      <c r="Q31" s="18">
        <v>0</v>
      </c>
      <c r="R31" s="18">
        <v>2575582.0700000003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76555291.719999999</v>
      </c>
      <c r="AA31" s="18">
        <v>0</v>
      </c>
      <c r="AB31" s="18">
        <v>0</v>
      </c>
      <c r="AC31" s="18">
        <v>0</v>
      </c>
      <c r="AD31" s="18">
        <v>34739916.079999998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2399598801.2175236</v>
      </c>
      <c r="AK31" s="18">
        <v>0</v>
      </c>
      <c r="AL31" s="18">
        <v>12416452.129774</v>
      </c>
      <c r="AM31" s="18">
        <v>0</v>
      </c>
      <c r="AN31" s="18">
        <v>455176821.92000002</v>
      </c>
      <c r="AO31" s="18">
        <v>0</v>
      </c>
      <c r="AP31" s="18">
        <v>1811231953.6600001</v>
      </c>
      <c r="AQ31" s="18">
        <v>0</v>
      </c>
      <c r="AR31" s="18">
        <v>928309.39</v>
      </c>
      <c r="AS31" s="18">
        <v>0</v>
      </c>
      <c r="AT31" s="18">
        <v>38611795.710000008</v>
      </c>
      <c r="AU31" s="18">
        <v>0</v>
      </c>
      <c r="AV31" s="18">
        <v>10332939.580000002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5441987.8799999999</v>
      </c>
      <c r="BC31" s="18">
        <v>0</v>
      </c>
      <c r="BD31" s="18">
        <v>32190645.820097998</v>
      </c>
      <c r="BE31" s="18">
        <v>0</v>
      </c>
      <c r="BF31" s="18">
        <v>0</v>
      </c>
      <c r="BG31" s="18">
        <v>0</v>
      </c>
      <c r="BH31" s="18">
        <v>3988718.62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653297.23</v>
      </c>
      <c r="BQ31" s="18">
        <v>0</v>
      </c>
      <c r="BR31" s="18">
        <v>3534647.79</v>
      </c>
      <c r="BS31" s="18">
        <v>0</v>
      </c>
      <c r="BT31" s="18">
        <v>0</v>
      </c>
      <c r="BU31" s="18">
        <v>0</v>
      </c>
      <c r="BV31" s="18">
        <v>25670289.379999995</v>
      </c>
      <c r="BW31" s="18">
        <v>0</v>
      </c>
      <c r="BX31" s="18">
        <v>82000</v>
      </c>
      <c r="BY31" s="18">
        <v>0</v>
      </c>
      <c r="BZ31" s="18">
        <v>171493.97999999998</v>
      </c>
      <c r="CA31" s="18">
        <v>0</v>
      </c>
      <c r="CB31" s="18">
        <v>877824.14000000013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461914358.75953996</v>
      </c>
      <c r="CK31" s="18">
        <v>0</v>
      </c>
      <c r="CL31" s="18">
        <v>21959473.010543</v>
      </c>
      <c r="CM31" s="18">
        <v>0</v>
      </c>
      <c r="CN31" s="18">
        <v>20411403.140542995</v>
      </c>
      <c r="CO31" s="18">
        <v>0</v>
      </c>
      <c r="CP31" s="18">
        <v>0</v>
      </c>
      <c r="CQ31" s="18">
        <v>0</v>
      </c>
      <c r="CR31" s="18">
        <v>21194402.820542999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17827344.269999996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467885.17</v>
      </c>
      <c r="DU31" s="18">
        <v>0</v>
      </c>
      <c r="DV31" s="18">
        <v>0</v>
      </c>
      <c r="DW31" s="18">
        <v>0</v>
      </c>
      <c r="DX31" s="18">
        <v>210977483.97</v>
      </c>
      <c r="DY31" s="18">
        <v>0</v>
      </c>
      <c r="DZ31" s="18">
        <v>0</v>
      </c>
      <c r="EA31" s="18">
        <v>0</v>
      </c>
      <c r="EB31" s="18">
        <v>83067922.5</v>
      </c>
      <c r="EC31" s="18">
        <v>0</v>
      </c>
      <c r="ED31" s="18">
        <v>27505312.109999999</v>
      </c>
      <c r="EE31" s="18">
        <v>0</v>
      </c>
      <c r="EF31" s="18">
        <v>61036175.139014997</v>
      </c>
      <c r="EG31" s="18">
        <v>0</v>
      </c>
      <c r="EH31" s="18">
        <v>32240563.130000003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18">
        <v>11373212.240000002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2652542.0299999998</v>
      </c>
      <c r="EW31" s="18">
        <v>0</v>
      </c>
      <c r="EX31" s="18">
        <v>73230015.129999995</v>
      </c>
      <c r="EY31" s="18">
        <v>0</v>
      </c>
      <c r="EZ31" s="18">
        <v>374.44</v>
      </c>
      <c r="FA31" s="18">
        <v>0</v>
      </c>
      <c r="FB31" s="18">
        <v>5146716.2699999996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363732.38</v>
      </c>
      <c r="FK31" s="18">
        <v>0</v>
      </c>
      <c r="FL31" s="18">
        <v>178649.59</v>
      </c>
      <c r="FM31" s="18">
        <v>0</v>
      </c>
      <c r="FN31" s="19">
        <v>290067111.56</v>
      </c>
      <c r="FO31" s="19">
        <v>0</v>
      </c>
      <c r="FP31" s="18">
        <v>14820</v>
      </c>
      <c r="FQ31" s="18">
        <v>0</v>
      </c>
      <c r="FR31" s="18">
        <v>23423139.030041028</v>
      </c>
      <c r="FS31" s="18">
        <v>0</v>
      </c>
      <c r="FT31" s="19">
        <v>265807579.89999998</v>
      </c>
      <c r="FU31" s="19">
        <v>0</v>
      </c>
      <c r="FV31" s="18">
        <v>3582354.47</v>
      </c>
      <c r="FW31" s="18">
        <v>0</v>
      </c>
      <c r="FX31" s="18">
        <v>262225225.42999998</v>
      </c>
      <c r="FY31" s="18">
        <v>0</v>
      </c>
      <c r="FZ31" s="19">
        <v>821572.62995900004</v>
      </c>
      <c r="GA31" s="19">
        <v>0</v>
      </c>
      <c r="GB31" s="18">
        <v>657815.46995900001</v>
      </c>
      <c r="GC31" s="18">
        <v>0</v>
      </c>
      <c r="GD31" s="18">
        <v>163757.16</v>
      </c>
      <c r="GE31" s="18">
        <v>0</v>
      </c>
      <c r="GF31" s="18">
        <v>17451892.82</v>
      </c>
      <c r="GG31" s="18">
        <v>0</v>
      </c>
      <c r="GH31" s="18">
        <v>0</v>
      </c>
      <c r="GI31" s="18">
        <v>0</v>
      </c>
      <c r="GJ31" s="18">
        <v>38046.909999999996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9">
        <v>0</v>
      </c>
      <c r="HA31" s="19">
        <v>0</v>
      </c>
      <c r="HB31" s="18">
        <v>0</v>
      </c>
      <c r="HC31" s="18">
        <v>0</v>
      </c>
      <c r="HD31" s="18">
        <v>0</v>
      </c>
      <c r="HE31" s="18">
        <v>0</v>
      </c>
      <c r="HF31" s="19">
        <v>0</v>
      </c>
      <c r="HG31" s="19">
        <v>0</v>
      </c>
      <c r="HH31" s="18">
        <v>0</v>
      </c>
      <c r="HI31" s="18">
        <v>0</v>
      </c>
      <c r="HJ31" s="18">
        <v>0</v>
      </c>
      <c r="HK31" s="18">
        <v>0</v>
      </c>
      <c r="HL31" s="19">
        <v>0</v>
      </c>
      <c r="HM31" s="19">
        <v>0</v>
      </c>
      <c r="HN31" s="18">
        <v>0</v>
      </c>
      <c r="HO31" s="18">
        <v>0</v>
      </c>
      <c r="HP31" s="18">
        <v>0</v>
      </c>
      <c r="HQ31" s="18">
        <v>0</v>
      </c>
      <c r="HR31" s="18">
        <v>0</v>
      </c>
      <c r="HS31" s="18">
        <v>0</v>
      </c>
      <c r="HT31" s="18">
        <v>6602764109.8705282</v>
      </c>
      <c r="HU31" s="18">
        <v>0</v>
      </c>
      <c r="HV31" s="19">
        <v>6602764109.8705282</v>
      </c>
    </row>
    <row r="32" spans="1:230" s="35" customFormat="1" ht="12.75" customHeight="1">
      <c r="A32" s="57" t="s">
        <v>196</v>
      </c>
      <c r="B32" s="17">
        <v>1036</v>
      </c>
      <c r="C32" s="58" t="s">
        <v>146</v>
      </c>
      <c r="D32" s="19">
        <v>130885105.52000861</v>
      </c>
      <c r="E32" s="19">
        <v>0</v>
      </c>
      <c r="F32" s="18">
        <v>108389387.50001089</v>
      </c>
      <c r="G32" s="18">
        <v>0</v>
      </c>
      <c r="H32" s="18">
        <v>5451550.2300000135</v>
      </c>
      <c r="I32" s="18">
        <v>0</v>
      </c>
      <c r="J32" s="18">
        <v>17044167.789997701</v>
      </c>
      <c r="K32" s="18">
        <v>0</v>
      </c>
      <c r="L32" s="18">
        <v>87545.259999999966</v>
      </c>
      <c r="M32" s="18">
        <v>0</v>
      </c>
      <c r="N32" s="18">
        <v>109157340.3600028</v>
      </c>
      <c r="O32" s="18">
        <v>0</v>
      </c>
      <c r="P32" s="18">
        <v>5313695.8999999994</v>
      </c>
      <c r="Q32" s="18">
        <v>0</v>
      </c>
      <c r="R32" s="18">
        <v>1824047.45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123221840.69999984</v>
      </c>
      <c r="AA32" s="18">
        <v>0</v>
      </c>
      <c r="AB32" s="18">
        <v>0</v>
      </c>
      <c r="AC32" s="18">
        <v>0</v>
      </c>
      <c r="AD32" s="18">
        <v>38441541.350000009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1631972287.2700853</v>
      </c>
      <c r="AK32" s="18">
        <v>0</v>
      </c>
      <c r="AL32" s="18">
        <v>12461209.649999999</v>
      </c>
      <c r="AM32" s="18">
        <v>0</v>
      </c>
      <c r="AN32" s="18">
        <v>526800667.63000304</v>
      </c>
      <c r="AO32" s="18">
        <v>0</v>
      </c>
      <c r="AP32" s="18">
        <v>459999779.9199869</v>
      </c>
      <c r="AQ32" s="18">
        <v>0</v>
      </c>
      <c r="AR32" s="18">
        <v>2852990.5800000005</v>
      </c>
      <c r="AS32" s="18">
        <v>0</v>
      </c>
      <c r="AT32" s="18">
        <v>18572848.350000009</v>
      </c>
      <c r="AU32" s="18">
        <v>0</v>
      </c>
      <c r="AV32" s="18">
        <v>140464086.64000002</v>
      </c>
      <c r="AW32" s="18">
        <v>0</v>
      </c>
      <c r="AX32" s="18">
        <v>96826.799999999988</v>
      </c>
      <c r="AY32" s="18">
        <v>0</v>
      </c>
      <c r="AZ32" s="18">
        <v>0</v>
      </c>
      <c r="BA32" s="18">
        <v>0</v>
      </c>
      <c r="BB32" s="18">
        <v>3368108.0499999924</v>
      </c>
      <c r="BC32" s="18">
        <v>0</v>
      </c>
      <c r="BD32" s="18">
        <v>7142608.0299995719</v>
      </c>
      <c r="BE32" s="18">
        <v>0</v>
      </c>
      <c r="BF32" s="18">
        <v>0</v>
      </c>
      <c r="BG32" s="18">
        <v>0</v>
      </c>
      <c r="BH32" s="18">
        <v>475877.04</v>
      </c>
      <c r="BI32" s="18">
        <v>0</v>
      </c>
      <c r="BJ32" s="18">
        <v>9400193.4400000013</v>
      </c>
      <c r="BK32" s="18">
        <v>0</v>
      </c>
      <c r="BL32" s="18">
        <v>593723.25</v>
      </c>
      <c r="BM32" s="18">
        <v>0</v>
      </c>
      <c r="BN32" s="18">
        <v>819150.14</v>
      </c>
      <c r="BO32" s="18">
        <v>0</v>
      </c>
      <c r="BP32" s="18">
        <v>63367.12</v>
      </c>
      <c r="BQ32" s="18">
        <v>0</v>
      </c>
      <c r="BR32" s="18">
        <v>114717.42</v>
      </c>
      <c r="BS32" s="18">
        <v>0</v>
      </c>
      <c r="BT32" s="18">
        <v>0</v>
      </c>
      <c r="BU32" s="18">
        <v>0</v>
      </c>
      <c r="BV32" s="18">
        <v>11904.75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714050.20000000019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377016044.8000015</v>
      </c>
      <c r="CK32" s="18">
        <v>0</v>
      </c>
      <c r="CL32" s="18">
        <v>13992845.329997931</v>
      </c>
      <c r="CM32" s="18">
        <v>0</v>
      </c>
      <c r="CN32" s="18">
        <v>4211786.3300000029</v>
      </c>
      <c r="CO32" s="18">
        <v>0</v>
      </c>
      <c r="CP32" s="18">
        <v>0</v>
      </c>
      <c r="CQ32" s="18">
        <v>0</v>
      </c>
      <c r="CR32" s="18">
        <v>5867765.5299999677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47450014.609988421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4516755.8900000164</v>
      </c>
      <c r="DY32" s="18">
        <v>0</v>
      </c>
      <c r="DZ32" s="18">
        <v>0</v>
      </c>
      <c r="EA32" s="18">
        <v>0</v>
      </c>
      <c r="EB32" s="18">
        <v>45209568.19000002</v>
      </c>
      <c r="EC32" s="18">
        <v>0</v>
      </c>
      <c r="ED32" s="18">
        <v>206071.68000000002</v>
      </c>
      <c r="EE32" s="18">
        <v>0</v>
      </c>
      <c r="EF32" s="18">
        <v>3685912.1999999979</v>
      </c>
      <c r="EG32" s="18">
        <v>0</v>
      </c>
      <c r="EH32" s="18">
        <v>6644947.0100000249</v>
      </c>
      <c r="EI32" s="18">
        <v>0</v>
      </c>
      <c r="EJ32" s="18">
        <v>0</v>
      </c>
      <c r="EK32" s="18">
        <v>0</v>
      </c>
      <c r="EL32" s="18">
        <v>0</v>
      </c>
      <c r="EM32" s="18">
        <v>0</v>
      </c>
      <c r="EN32" s="18">
        <v>0</v>
      </c>
      <c r="EO32" s="18">
        <v>0</v>
      </c>
      <c r="EP32" s="18">
        <v>4461.05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18">
        <v>7191346.1299999999</v>
      </c>
      <c r="EW32" s="18">
        <v>0</v>
      </c>
      <c r="EX32" s="18">
        <v>225095374.2799986</v>
      </c>
      <c r="EY32" s="18">
        <v>0</v>
      </c>
      <c r="EZ32" s="18">
        <v>0</v>
      </c>
      <c r="FA32" s="18">
        <v>0</v>
      </c>
      <c r="FB32" s="18">
        <v>14177228.559999945</v>
      </c>
      <c r="FC32" s="18">
        <v>0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936537.03000000014</v>
      </c>
      <c r="FK32" s="18">
        <v>0</v>
      </c>
      <c r="FL32" s="18">
        <v>35081826.780000001</v>
      </c>
      <c r="FM32" s="18">
        <v>0</v>
      </c>
      <c r="FN32" s="19">
        <v>184893440.55000022</v>
      </c>
      <c r="FO32" s="19">
        <v>0</v>
      </c>
      <c r="FP32" s="18">
        <v>-1209614.5499999803</v>
      </c>
      <c r="FQ32" s="18">
        <v>0</v>
      </c>
      <c r="FR32" s="18">
        <v>4397324.4500000095</v>
      </c>
      <c r="FS32" s="18">
        <v>0</v>
      </c>
      <c r="FT32" s="19">
        <v>181705730.65000018</v>
      </c>
      <c r="FU32" s="19">
        <v>0</v>
      </c>
      <c r="FV32" s="18">
        <v>2328793.6800000002</v>
      </c>
      <c r="FW32" s="18">
        <v>0</v>
      </c>
      <c r="FX32" s="18">
        <v>179376936.97000018</v>
      </c>
      <c r="FY32" s="18">
        <v>0</v>
      </c>
      <c r="FZ32" s="19">
        <v>0</v>
      </c>
      <c r="GA32" s="19">
        <v>0</v>
      </c>
      <c r="GB32" s="18">
        <v>0</v>
      </c>
      <c r="GC32" s="18">
        <v>0</v>
      </c>
      <c r="GD32" s="18">
        <v>0</v>
      </c>
      <c r="GE32" s="18">
        <v>0</v>
      </c>
      <c r="GF32" s="18">
        <v>1847239.9200000057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18">
        <v>0</v>
      </c>
      <c r="GP32" s="18">
        <v>0</v>
      </c>
      <c r="GQ32" s="18">
        <v>0</v>
      </c>
      <c r="GR32" s="18">
        <v>0</v>
      </c>
      <c r="GS32" s="18">
        <v>0</v>
      </c>
      <c r="GT32" s="18">
        <v>0</v>
      </c>
      <c r="GU32" s="18">
        <v>0</v>
      </c>
      <c r="GV32" s="18">
        <v>0</v>
      </c>
      <c r="GW32" s="18">
        <v>0</v>
      </c>
      <c r="GX32" s="18">
        <v>0</v>
      </c>
      <c r="GY32" s="18">
        <v>0</v>
      </c>
      <c r="GZ32" s="19">
        <v>0</v>
      </c>
      <c r="HA32" s="19">
        <v>0</v>
      </c>
      <c r="HB32" s="18">
        <v>0</v>
      </c>
      <c r="HC32" s="18">
        <v>0</v>
      </c>
      <c r="HD32" s="18">
        <v>0</v>
      </c>
      <c r="HE32" s="18">
        <v>0</v>
      </c>
      <c r="HF32" s="19">
        <v>0</v>
      </c>
      <c r="HG32" s="19">
        <v>0</v>
      </c>
      <c r="HH32" s="18">
        <v>0</v>
      </c>
      <c r="HI32" s="18">
        <v>0</v>
      </c>
      <c r="HJ32" s="18">
        <v>0</v>
      </c>
      <c r="HK32" s="18">
        <v>0</v>
      </c>
      <c r="HL32" s="19">
        <v>0</v>
      </c>
      <c r="HM32" s="19">
        <v>0</v>
      </c>
      <c r="HN32" s="18">
        <v>0</v>
      </c>
      <c r="HO32" s="18">
        <v>0</v>
      </c>
      <c r="HP32" s="18">
        <v>0</v>
      </c>
      <c r="HQ32" s="18">
        <v>0</v>
      </c>
      <c r="HR32" s="18">
        <v>0</v>
      </c>
      <c r="HS32" s="18">
        <v>0</v>
      </c>
      <c r="HT32" s="18">
        <v>4202884678.690073</v>
      </c>
      <c r="HU32" s="18">
        <v>0</v>
      </c>
      <c r="HV32" s="19">
        <v>4202884678.690073</v>
      </c>
    </row>
    <row r="33" spans="1:230" s="35" customFormat="1" ht="12.75" customHeight="1">
      <c r="A33" s="57" t="s">
        <v>198</v>
      </c>
      <c r="B33" s="17">
        <v>1037</v>
      </c>
      <c r="C33" s="58" t="s">
        <v>146</v>
      </c>
      <c r="D33" s="19">
        <v>14933692.679999858</v>
      </c>
      <c r="E33" s="19">
        <v>0</v>
      </c>
      <c r="F33" s="18">
        <v>6892750.699999854</v>
      </c>
      <c r="G33" s="18">
        <v>0</v>
      </c>
      <c r="H33" s="18">
        <v>41352.5</v>
      </c>
      <c r="I33" s="18">
        <v>0</v>
      </c>
      <c r="J33" s="18">
        <v>7999589.4800000032</v>
      </c>
      <c r="K33" s="18">
        <v>0</v>
      </c>
      <c r="L33" s="18">
        <v>65.099999999999994</v>
      </c>
      <c r="M33" s="18">
        <v>0</v>
      </c>
      <c r="N33" s="18">
        <v>55009238.240000159</v>
      </c>
      <c r="O33" s="18">
        <v>0</v>
      </c>
      <c r="P33" s="18">
        <v>0</v>
      </c>
      <c r="Q33" s="18">
        <v>0</v>
      </c>
      <c r="R33" s="18">
        <v>1140063.0499999998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3258934.7199999993</v>
      </c>
      <c r="AA33" s="18">
        <v>0</v>
      </c>
      <c r="AB33" s="18">
        <v>409881.36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463996656.38995135</v>
      </c>
      <c r="AK33" s="18">
        <v>0</v>
      </c>
      <c r="AL33" s="18">
        <v>673671.57</v>
      </c>
      <c r="AM33" s="18">
        <v>0</v>
      </c>
      <c r="AN33" s="18">
        <v>52606184.210002474</v>
      </c>
      <c r="AO33" s="18">
        <v>0</v>
      </c>
      <c r="AP33" s="18">
        <v>196683787.29000869</v>
      </c>
      <c r="AQ33" s="18">
        <v>0</v>
      </c>
      <c r="AR33" s="18">
        <v>0</v>
      </c>
      <c r="AS33" s="18">
        <v>0</v>
      </c>
      <c r="AT33" s="18">
        <v>827593.94000000204</v>
      </c>
      <c r="AU33" s="18">
        <v>0</v>
      </c>
      <c r="AV33" s="18">
        <v>4388963.5699998233</v>
      </c>
      <c r="AW33" s="18">
        <v>0</v>
      </c>
      <c r="AX33" s="18">
        <v>65</v>
      </c>
      <c r="AY33" s="18">
        <v>0</v>
      </c>
      <c r="AZ33" s="18">
        <v>0</v>
      </c>
      <c r="BA33" s="18">
        <v>0</v>
      </c>
      <c r="BB33" s="18">
        <v>23711.770000000019</v>
      </c>
      <c r="BC33" s="18">
        <v>0</v>
      </c>
      <c r="BD33" s="18">
        <v>182256.89999999997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192549.03</v>
      </c>
      <c r="BQ33" s="18">
        <v>0</v>
      </c>
      <c r="BR33" s="18">
        <v>10718.100000000002</v>
      </c>
      <c r="BS33" s="18">
        <v>0</v>
      </c>
      <c r="BT33" s="18">
        <v>0</v>
      </c>
      <c r="BU33" s="18">
        <v>0</v>
      </c>
      <c r="BV33" s="18">
        <v>5849438.260000011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535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7823052.6099999985</v>
      </c>
      <c r="CK33" s="18">
        <v>0</v>
      </c>
      <c r="CL33" s="18">
        <v>224201.75000000061</v>
      </c>
      <c r="CM33" s="18">
        <v>0</v>
      </c>
      <c r="CN33" s="18">
        <v>148082.94000000029</v>
      </c>
      <c r="CO33" s="18">
        <v>0</v>
      </c>
      <c r="CP33" s="18">
        <v>0</v>
      </c>
      <c r="CQ33" s="18">
        <v>0</v>
      </c>
      <c r="CR33" s="18">
        <v>768024.77000000188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2430837.9300003685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11592265.63000191</v>
      </c>
      <c r="DY33" s="18">
        <v>0</v>
      </c>
      <c r="DZ33" s="18">
        <v>0</v>
      </c>
      <c r="EA33" s="18">
        <v>0</v>
      </c>
      <c r="EB33" s="18">
        <v>235110</v>
      </c>
      <c r="EC33" s="18">
        <v>0</v>
      </c>
      <c r="ED33" s="18">
        <v>0</v>
      </c>
      <c r="EE33" s="18">
        <v>0</v>
      </c>
      <c r="EF33" s="18">
        <v>8980.4499999999989</v>
      </c>
      <c r="EG33" s="18">
        <v>0</v>
      </c>
      <c r="EH33" s="18">
        <v>80930.290000000037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5101.1899999999996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3692.67</v>
      </c>
      <c r="EW33" s="18">
        <v>0</v>
      </c>
      <c r="EX33" s="18">
        <v>-1906934.7399999979</v>
      </c>
      <c r="EY33" s="18">
        <v>0</v>
      </c>
      <c r="EZ33" s="18">
        <v>0</v>
      </c>
      <c r="FA33" s="18">
        <v>0</v>
      </c>
      <c r="FB33" s="18">
        <v>1262041.2100000002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9">
        <v>0</v>
      </c>
      <c r="FO33" s="19">
        <v>0</v>
      </c>
      <c r="FP33" s="18">
        <v>0</v>
      </c>
      <c r="FQ33" s="18">
        <v>0</v>
      </c>
      <c r="FR33" s="18">
        <v>0</v>
      </c>
      <c r="FS33" s="18">
        <v>0</v>
      </c>
      <c r="FT33" s="19">
        <v>0</v>
      </c>
      <c r="FU33" s="19">
        <v>0</v>
      </c>
      <c r="FV33" s="18">
        <v>0</v>
      </c>
      <c r="FW33" s="18">
        <v>0</v>
      </c>
      <c r="FX33" s="18">
        <v>0</v>
      </c>
      <c r="FY33" s="18">
        <v>0</v>
      </c>
      <c r="FZ33" s="19">
        <v>0</v>
      </c>
      <c r="GA33" s="19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31498785.600000132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9">
        <v>0</v>
      </c>
      <c r="HA33" s="19">
        <v>0</v>
      </c>
      <c r="HB33" s="18">
        <v>0</v>
      </c>
      <c r="HC33" s="18">
        <v>0</v>
      </c>
      <c r="HD33" s="18">
        <v>0</v>
      </c>
      <c r="HE33" s="18">
        <v>0</v>
      </c>
      <c r="HF33" s="19">
        <v>0</v>
      </c>
      <c r="HG33" s="19">
        <v>0</v>
      </c>
      <c r="HH33" s="18">
        <v>0</v>
      </c>
      <c r="HI33" s="18">
        <v>0</v>
      </c>
      <c r="HJ33" s="18">
        <v>0</v>
      </c>
      <c r="HK33" s="18">
        <v>0</v>
      </c>
      <c r="HL33" s="19">
        <v>0</v>
      </c>
      <c r="HM33" s="19">
        <v>0</v>
      </c>
      <c r="HN33" s="18">
        <v>0</v>
      </c>
      <c r="HO33" s="18">
        <v>0</v>
      </c>
      <c r="HP33" s="18">
        <v>0</v>
      </c>
      <c r="HQ33" s="18">
        <v>0</v>
      </c>
      <c r="HR33" s="18">
        <v>0</v>
      </c>
      <c r="HS33" s="18">
        <v>0</v>
      </c>
      <c r="HT33" s="18">
        <v>854362178.47996497</v>
      </c>
      <c r="HU33" s="18">
        <v>0</v>
      </c>
      <c r="HV33" s="19">
        <v>854362178.47996497</v>
      </c>
    </row>
    <row r="34" spans="1:230" s="35" customFormat="1" ht="12.75" customHeight="1">
      <c r="A34" s="57" t="s">
        <v>200</v>
      </c>
      <c r="B34" s="17">
        <v>1038</v>
      </c>
      <c r="C34" s="58" t="s">
        <v>146</v>
      </c>
      <c r="D34" s="19">
        <v>54175150.649999991</v>
      </c>
      <c r="E34" s="19">
        <v>740605.58999998902</v>
      </c>
      <c r="F34" s="18">
        <v>7838665.5499999998</v>
      </c>
      <c r="G34" s="18">
        <v>0</v>
      </c>
      <c r="H34" s="18">
        <v>46336485.099999994</v>
      </c>
      <c r="I34" s="18">
        <v>740605.58999998902</v>
      </c>
      <c r="J34" s="18">
        <v>0</v>
      </c>
      <c r="K34" s="18">
        <v>0</v>
      </c>
      <c r="L34" s="18">
        <v>84651649.909999996</v>
      </c>
      <c r="M34" s="18">
        <v>485260.78999999899</v>
      </c>
      <c r="N34" s="18">
        <v>8168230.3300000001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117214961.41</v>
      </c>
      <c r="AA34" s="18">
        <v>0</v>
      </c>
      <c r="AB34" s="18">
        <v>0</v>
      </c>
      <c r="AC34" s="18">
        <v>0</v>
      </c>
      <c r="AD34" s="18">
        <v>6077441.6799999997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27585.78</v>
      </c>
      <c r="AK34" s="18">
        <v>0</v>
      </c>
      <c r="AL34" s="18">
        <v>0</v>
      </c>
      <c r="AM34" s="18">
        <v>0</v>
      </c>
      <c r="AN34" s="18">
        <v>2167835.0099999998</v>
      </c>
      <c r="AO34" s="18">
        <v>0</v>
      </c>
      <c r="AP34" s="18">
        <v>29048037.07</v>
      </c>
      <c r="AQ34" s="18">
        <v>0</v>
      </c>
      <c r="AR34" s="18">
        <v>0</v>
      </c>
      <c r="AS34" s="18">
        <v>0</v>
      </c>
      <c r="AT34" s="18">
        <v>37529905.880000003</v>
      </c>
      <c r="AU34" s="18">
        <v>-4.65660843218529E-12</v>
      </c>
      <c r="AV34" s="18">
        <v>10996975.109999999</v>
      </c>
      <c r="AW34" s="18">
        <v>1485.6399999999701</v>
      </c>
      <c r="AX34" s="18">
        <v>0</v>
      </c>
      <c r="AY34" s="18">
        <v>0</v>
      </c>
      <c r="AZ34" s="18">
        <v>0</v>
      </c>
      <c r="BA34" s="18">
        <v>0</v>
      </c>
      <c r="BB34" s="18">
        <v>3137024.98</v>
      </c>
      <c r="BC34" s="18">
        <v>1.1699999999837001</v>
      </c>
      <c r="BD34" s="18">
        <v>10053401.689999999</v>
      </c>
      <c r="BE34" s="18">
        <v>2630.9699999992699</v>
      </c>
      <c r="BF34" s="18">
        <v>0</v>
      </c>
      <c r="BG34" s="18">
        <v>0</v>
      </c>
      <c r="BH34" s="18">
        <v>3004398.41</v>
      </c>
      <c r="BI34" s="18">
        <v>0</v>
      </c>
      <c r="BJ34" s="18">
        <v>0</v>
      </c>
      <c r="BK34" s="18">
        <v>0</v>
      </c>
      <c r="BL34" s="18">
        <v>877722</v>
      </c>
      <c r="BM34" s="18">
        <v>0</v>
      </c>
      <c r="BN34" s="18">
        <v>0</v>
      </c>
      <c r="BO34" s="18">
        <v>0</v>
      </c>
      <c r="BP34" s="18">
        <v>600</v>
      </c>
      <c r="BQ34" s="18">
        <v>126944.84</v>
      </c>
      <c r="BR34" s="18">
        <v>5764.46</v>
      </c>
      <c r="BS34" s="18">
        <v>0</v>
      </c>
      <c r="BT34" s="18">
        <v>0</v>
      </c>
      <c r="BU34" s="18">
        <v>0</v>
      </c>
      <c r="BV34" s="18">
        <v>54137535.740000002</v>
      </c>
      <c r="BW34" s="18">
        <v>0</v>
      </c>
      <c r="BX34" s="18">
        <v>1522081.78</v>
      </c>
      <c r="BY34" s="18">
        <v>0</v>
      </c>
      <c r="BZ34" s="18">
        <v>144908.82</v>
      </c>
      <c r="CA34" s="18">
        <v>0</v>
      </c>
      <c r="CB34" s="18">
        <v>1420360.8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243721983.34999999</v>
      </c>
      <c r="CK34" s="18">
        <v>6907702.71</v>
      </c>
      <c r="CL34" s="18">
        <v>7999429.6799999997</v>
      </c>
      <c r="CM34" s="18">
        <v>5405.7800000000298</v>
      </c>
      <c r="CN34" s="18">
        <v>24219954.27</v>
      </c>
      <c r="CO34" s="18">
        <v>6207.1899999999396</v>
      </c>
      <c r="CP34" s="18">
        <v>0</v>
      </c>
      <c r="CQ34" s="18">
        <v>0</v>
      </c>
      <c r="CR34" s="18">
        <v>1950783.3599999999</v>
      </c>
      <c r="CS34" s="18">
        <v>6207.1899999999396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34588348.799999997</v>
      </c>
      <c r="DE34" s="18">
        <v>-9.8953067961815593E-12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528001.5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9432498.1999999993</v>
      </c>
      <c r="EC34" s="18">
        <v>0</v>
      </c>
      <c r="ED34" s="18">
        <v>2262242.34</v>
      </c>
      <c r="EE34" s="18">
        <v>0</v>
      </c>
      <c r="EF34" s="18">
        <v>1180226.3599999999</v>
      </c>
      <c r="EG34" s="18">
        <v>443473.44</v>
      </c>
      <c r="EH34" s="18">
        <v>710623674.63999999</v>
      </c>
      <c r="EI34" s="18">
        <v>7.3200000002980197</v>
      </c>
      <c r="EJ34" s="18">
        <v>0</v>
      </c>
      <c r="EK34" s="18">
        <v>0</v>
      </c>
      <c r="EL34" s="18">
        <v>0</v>
      </c>
      <c r="EM34" s="18">
        <v>0</v>
      </c>
      <c r="EN34" s="18">
        <v>16762505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121922.03</v>
      </c>
      <c r="FM34" s="18">
        <v>0</v>
      </c>
      <c r="FN34" s="19">
        <v>70312741.709999993</v>
      </c>
      <c r="FO34" s="19">
        <v>0</v>
      </c>
      <c r="FP34" s="18">
        <v>16230.21</v>
      </c>
      <c r="FQ34" s="18">
        <v>0</v>
      </c>
      <c r="FR34" s="18">
        <v>70296511.5</v>
      </c>
      <c r="FS34" s="18">
        <v>0</v>
      </c>
      <c r="FT34" s="19">
        <v>0</v>
      </c>
      <c r="FU34" s="19">
        <v>0</v>
      </c>
      <c r="FV34" s="18">
        <v>0</v>
      </c>
      <c r="FW34" s="18">
        <v>0</v>
      </c>
      <c r="FX34" s="18">
        <v>0</v>
      </c>
      <c r="FY34" s="18">
        <v>0</v>
      </c>
      <c r="FZ34" s="19">
        <v>0</v>
      </c>
      <c r="GA34" s="19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15384167.17</v>
      </c>
      <c r="GG34" s="18">
        <v>-75893.73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0</v>
      </c>
      <c r="GZ34" s="19">
        <v>0</v>
      </c>
      <c r="HA34" s="19">
        <v>0</v>
      </c>
      <c r="HB34" s="18">
        <v>0</v>
      </c>
      <c r="HC34" s="18">
        <v>0</v>
      </c>
      <c r="HD34" s="18">
        <v>0</v>
      </c>
      <c r="HE34" s="18">
        <v>0</v>
      </c>
      <c r="HF34" s="19">
        <v>0</v>
      </c>
      <c r="HG34" s="19">
        <v>0</v>
      </c>
      <c r="HH34" s="18">
        <v>0</v>
      </c>
      <c r="HI34" s="18">
        <v>0</v>
      </c>
      <c r="HJ34" s="18">
        <v>0</v>
      </c>
      <c r="HK34" s="18">
        <v>0</v>
      </c>
      <c r="HL34" s="19">
        <v>0</v>
      </c>
      <c r="HM34" s="19">
        <v>0</v>
      </c>
      <c r="HN34" s="18">
        <v>0</v>
      </c>
      <c r="HO34" s="18">
        <v>0</v>
      </c>
      <c r="HP34" s="18">
        <v>0</v>
      </c>
      <c r="HQ34" s="18">
        <v>0</v>
      </c>
      <c r="HR34" s="18">
        <v>0</v>
      </c>
      <c r="HS34" s="18">
        <v>0</v>
      </c>
      <c r="HT34" s="18">
        <v>1563450049.9199998</v>
      </c>
      <c r="HU34" s="18">
        <v>8650038.8999999855</v>
      </c>
      <c r="HV34" s="19">
        <v>1572100088.8199999</v>
      </c>
    </row>
    <row r="35" spans="1:230" s="35" customFormat="1" ht="12.75" customHeight="1">
      <c r="A35" s="57" t="s">
        <v>202</v>
      </c>
      <c r="B35" s="17">
        <v>1039</v>
      </c>
      <c r="C35" s="58" t="s">
        <v>146</v>
      </c>
      <c r="D35" s="19">
        <v>7677319.5099999998</v>
      </c>
      <c r="E35" s="19">
        <v>0</v>
      </c>
      <c r="F35" s="18">
        <v>2641693</v>
      </c>
      <c r="G35" s="18">
        <v>0</v>
      </c>
      <c r="H35" s="18">
        <v>3674391.51</v>
      </c>
      <c r="I35" s="18">
        <v>0</v>
      </c>
      <c r="J35" s="18">
        <v>1361235</v>
      </c>
      <c r="K35" s="18">
        <v>0</v>
      </c>
      <c r="L35" s="18">
        <v>0</v>
      </c>
      <c r="M35" s="18">
        <v>0</v>
      </c>
      <c r="N35" s="18">
        <v>9864413.3800000008</v>
      </c>
      <c r="O35" s="18">
        <v>0</v>
      </c>
      <c r="P35" s="18">
        <v>28903467.919999998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30347854.550000001</v>
      </c>
      <c r="AA35" s="18">
        <v>0</v>
      </c>
      <c r="AB35" s="18">
        <v>0</v>
      </c>
      <c r="AC35" s="18">
        <v>0</v>
      </c>
      <c r="AD35" s="18">
        <v>527836.24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254800726.94000003</v>
      </c>
      <c r="AK35" s="18">
        <v>0</v>
      </c>
      <c r="AL35" s="18">
        <v>1791830.51</v>
      </c>
      <c r="AM35" s="18">
        <v>0</v>
      </c>
      <c r="AN35" s="18">
        <v>80615101.260000005</v>
      </c>
      <c r="AO35" s="18">
        <v>0</v>
      </c>
      <c r="AP35" s="18">
        <v>188692176.41999996</v>
      </c>
      <c r="AQ35" s="18">
        <v>0</v>
      </c>
      <c r="AR35" s="18">
        <v>3020018.65</v>
      </c>
      <c r="AS35" s="18">
        <v>0</v>
      </c>
      <c r="AT35" s="18">
        <v>13327288.539999999</v>
      </c>
      <c r="AU35" s="18">
        <v>0</v>
      </c>
      <c r="AV35" s="18">
        <v>3843498.35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581347.91</v>
      </c>
      <c r="BC35" s="18">
        <v>0</v>
      </c>
      <c r="BD35" s="18">
        <v>1338665.45</v>
      </c>
      <c r="BE35" s="18">
        <v>0</v>
      </c>
      <c r="BF35" s="18">
        <v>0</v>
      </c>
      <c r="BG35" s="18">
        <v>0</v>
      </c>
      <c r="BH35" s="18">
        <v>65000.5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363102.24</v>
      </c>
      <c r="BQ35" s="18">
        <v>0</v>
      </c>
      <c r="BR35" s="18">
        <v>64574.3</v>
      </c>
      <c r="BS35" s="18">
        <v>0</v>
      </c>
      <c r="BT35" s="18">
        <v>0</v>
      </c>
      <c r="BU35" s="18">
        <v>0</v>
      </c>
      <c r="BV35" s="18">
        <v>3290805.69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13361.15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26236691.789999999</v>
      </c>
      <c r="CK35" s="18">
        <v>0</v>
      </c>
      <c r="CL35" s="18">
        <v>1249478.21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63446656.860000007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4480473.6800000006</v>
      </c>
      <c r="EC35" s="18">
        <v>0</v>
      </c>
      <c r="ED35" s="18">
        <v>4284.68</v>
      </c>
      <c r="EE35" s="18">
        <v>0</v>
      </c>
      <c r="EF35" s="18">
        <v>4910791.2299999995</v>
      </c>
      <c r="EG35" s="18">
        <v>0</v>
      </c>
      <c r="EH35" s="18">
        <v>2548233.2199999997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9">
        <v>204033157.37</v>
      </c>
      <c r="FO35" s="19">
        <v>0</v>
      </c>
      <c r="FP35" s="18">
        <v>0</v>
      </c>
      <c r="FQ35" s="18">
        <v>0</v>
      </c>
      <c r="FR35" s="18">
        <v>41122267.200000003</v>
      </c>
      <c r="FS35" s="18">
        <v>0</v>
      </c>
      <c r="FT35" s="19">
        <v>162910890.16999999</v>
      </c>
      <c r="FU35" s="19">
        <v>0</v>
      </c>
      <c r="FV35" s="18">
        <v>0</v>
      </c>
      <c r="FW35" s="18">
        <v>0</v>
      </c>
      <c r="FX35" s="18">
        <v>162910890.16999999</v>
      </c>
      <c r="FY35" s="18">
        <v>0</v>
      </c>
      <c r="FZ35" s="19">
        <v>0</v>
      </c>
      <c r="GA35" s="19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9922423.9900000002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9">
        <v>0</v>
      </c>
      <c r="HA35" s="19">
        <v>0</v>
      </c>
      <c r="HB35" s="18">
        <v>0</v>
      </c>
      <c r="HC35" s="18">
        <v>0</v>
      </c>
      <c r="HD35" s="18">
        <v>0</v>
      </c>
      <c r="HE35" s="18">
        <v>0</v>
      </c>
      <c r="HF35" s="19">
        <v>0</v>
      </c>
      <c r="HG35" s="19">
        <v>0</v>
      </c>
      <c r="HH35" s="18">
        <v>0</v>
      </c>
      <c r="HI35" s="18">
        <v>0</v>
      </c>
      <c r="HJ35" s="18">
        <v>0</v>
      </c>
      <c r="HK35" s="18">
        <v>0</v>
      </c>
      <c r="HL35" s="19">
        <v>0</v>
      </c>
      <c r="HM35" s="19">
        <v>0</v>
      </c>
      <c r="HN35" s="18">
        <v>0</v>
      </c>
      <c r="HO35" s="18">
        <v>0</v>
      </c>
      <c r="HP35" s="18">
        <v>0</v>
      </c>
      <c r="HQ35" s="18">
        <v>0</v>
      </c>
      <c r="HR35" s="18">
        <v>0</v>
      </c>
      <c r="HS35" s="18">
        <v>0</v>
      </c>
      <c r="HT35" s="18">
        <v>945960580.54000008</v>
      </c>
      <c r="HU35" s="18">
        <v>0</v>
      </c>
      <c r="HV35" s="19">
        <v>945960580.54000008</v>
      </c>
    </row>
    <row r="36" spans="1:230" s="35" customFormat="1" ht="12.75" customHeight="1">
      <c r="A36" s="57" t="s">
        <v>204</v>
      </c>
      <c r="B36" s="17">
        <v>1040</v>
      </c>
      <c r="C36" s="58" t="s">
        <v>146</v>
      </c>
      <c r="D36" s="19"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136337486.37000021</v>
      </c>
      <c r="AE36" s="18">
        <v>122131914.50000007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125490107.84999989</v>
      </c>
      <c r="CA36" s="18">
        <v>216762403.49999997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9">
        <v>0</v>
      </c>
      <c r="FO36" s="19">
        <v>0</v>
      </c>
      <c r="FP36" s="18">
        <v>0</v>
      </c>
      <c r="FQ36" s="18">
        <v>0</v>
      </c>
      <c r="FR36" s="18">
        <v>0</v>
      </c>
      <c r="FS36" s="18">
        <v>0</v>
      </c>
      <c r="FT36" s="19">
        <v>0</v>
      </c>
      <c r="FU36" s="19">
        <v>0</v>
      </c>
      <c r="FV36" s="18">
        <v>0</v>
      </c>
      <c r="FW36" s="18">
        <v>0</v>
      </c>
      <c r="FX36" s="18">
        <v>0</v>
      </c>
      <c r="FY36" s="18">
        <v>0</v>
      </c>
      <c r="FZ36" s="19">
        <v>0</v>
      </c>
      <c r="GA36" s="19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18">
        <v>0</v>
      </c>
      <c r="GZ36" s="19">
        <v>0</v>
      </c>
      <c r="HA36" s="19">
        <v>0</v>
      </c>
      <c r="HB36" s="18">
        <v>0</v>
      </c>
      <c r="HC36" s="18">
        <v>0</v>
      </c>
      <c r="HD36" s="18">
        <v>0</v>
      </c>
      <c r="HE36" s="18">
        <v>0</v>
      </c>
      <c r="HF36" s="19">
        <v>0</v>
      </c>
      <c r="HG36" s="19">
        <v>0</v>
      </c>
      <c r="HH36" s="18">
        <v>0</v>
      </c>
      <c r="HI36" s="18">
        <v>0</v>
      </c>
      <c r="HJ36" s="18">
        <v>0</v>
      </c>
      <c r="HK36" s="18">
        <v>0</v>
      </c>
      <c r="HL36" s="19">
        <v>0</v>
      </c>
      <c r="HM36" s="19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0</v>
      </c>
      <c r="HT36" s="18">
        <v>261827594.22000012</v>
      </c>
      <c r="HU36" s="18">
        <v>338894318</v>
      </c>
      <c r="HV36" s="19">
        <v>600721912.22000015</v>
      </c>
    </row>
    <row r="37" spans="1:230" s="35" customFormat="1" ht="12.75" customHeight="1">
      <c r="A37" s="57" t="s">
        <v>206</v>
      </c>
      <c r="B37" s="17">
        <v>1043</v>
      </c>
      <c r="C37" s="58" t="s">
        <v>146</v>
      </c>
      <c r="D37" s="19">
        <v>693920588.96999621</v>
      </c>
      <c r="E37" s="19">
        <v>3523493.1099999696</v>
      </c>
      <c r="F37" s="18">
        <v>47913122.109993301</v>
      </c>
      <c r="G37" s="18">
        <v>2016098.7299999699</v>
      </c>
      <c r="H37" s="18">
        <v>534838266.11000299</v>
      </c>
      <c r="I37" s="18">
        <v>1507394.38</v>
      </c>
      <c r="J37" s="18">
        <v>111169200.75</v>
      </c>
      <c r="K37" s="18">
        <v>0</v>
      </c>
      <c r="L37" s="18">
        <v>2255834.7000000002</v>
      </c>
      <c r="M37" s="18">
        <v>0</v>
      </c>
      <c r="N37" s="18">
        <v>16581522.9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61190330.209999993</v>
      </c>
      <c r="AA37" s="18">
        <v>701781.79</v>
      </c>
      <c r="AB37" s="18">
        <v>37952.83</v>
      </c>
      <c r="AC37" s="18">
        <v>0</v>
      </c>
      <c r="AD37" s="18">
        <v>1712194.42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785697183.25999987</v>
      </c>
      <c r="AK37" s="18">
        <v>668756.84</v>
      </c>
      <c r="AL37" s="18">
        <v>0</v>
      </c>
      <c r="AM37" s="18">
        <v>0</v>
      </c>
      <c r="AN37" s="18">
        <v>167959443.09999999</v>
      </c>
      <c r="AO37" s="18">
        <v>0</v>
      </c>
      <c r="AP37" s="18">
        <v>700767203.05999994</v>
      </c>
      <c r="AQ37" s="18">
        <v>4914766.3899999997</v>
      </c>
      <c r="AR37" s="18">
        <v>7650</v>
      </c>
      <c r="AS37" s="18">
        <v>0</v>
      </c>
      <c r="AT37" s="18">
        <v>36130295.269999996</v>
      </c>
      <c r="AU37" s="18">
        <v>114290.53</v>
      </c>
      <c r="AV37" s="18">
        <v>33440075.870000001</v>
      </c>
      <c r="AW37" s="18">
        <v>82380.899999999994</v>
      </c>
      <c r="AX37" s="18">
        <v>0</v>
      </c>
      <c r="AY37" s="18">
        <v>0</v>
      </c>
      <c r="AZ37" s="18">
        <v>0</v>
      </c>
      <c r="BA37" s="18">
        <v>0</v>
      </c>
      <c r="BB37" s="18">
        <v>3198239.52</v>
      </c>
      <c r="BC37" s="18">
        <v>101980.06</v>
      </c>
      <c r="BD37" s="18">
        <v>15472430.68</v>
      </c>
      <c r="BE37" s="18">
        <v>110887.82</v>
      </c>
      <c r="BF37" s="18">
        <v>5985491</v>
      </c>
      <c r="BG37" s="18">
        <v>0</v>
      </c>
      <c r="BH37" s="18">
        <v>4471440.5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188592.36</v>
      </c>
      <c r="BQ37" s="18">
        <v>0</v>
      </c>
      <c r="BR37" s="18">
        <v>38751.660000000003</v>
      </c>
      <c r="BS37" s="18">
        <v>0</v>
      </c>
      <c r="BT37" s="18">
        <v>0</v>
      </c>
      <c r="BU37" s="18">
        <v>0</v>
      </c>
      <c r="BV37" s="18">
        <v>48696664.579999998</v>
      </c>
      <c r="BW37" s="18">
        <v>75259.31</v>
      </c>
      <c r="BX37" s="18">
        <v>0</v>
      </c>
      <c r="BY37" s="18">
        <v>0</v>
      </c>
      <c r="BZ37" s="18">
        <v>0</v>
      </c>
      <c r="CA37" s="18">
        <v>0</v>
      </c>
      <c r="CB37" s="18">
        <v>7366829.0700000003</v>
      </c>
      <c r="CC37" s="18">
        <v>1232.81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67846133.739999995</v>
      </c>
      <c r="DE37" s="18">
        <v>1392315.51</v>
      </c>
      <c r="DF37" s="18">
        <v>-37124.71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8468034.8599999994</v>
      </c>
      <c r="DY37" s="18">
        <v>26715.84</v>
      </c>
      <c r="DZ37" s="18">
        <v>0</v>
      </c>
      <c r="EA37" s="18">
        <v>0</v>
      </c>
      <c r="EB37" s="18">
        <v>229007962.47</v>
      </c>
      <c r="EC37" s="18">
        <v>39992.33</v>
      </c>
      <c r="ED37" s="18">
        <v>5288367.22</v>
      </c>
      <c r="EE37" s="18">
        <v>0</v>
      </c>
      <c r="EF37" s="18">
        <v>3394577.08</v>
      </c>
      <c r="EG37" s="18">
        <v>0</v>
      </c>
      <c r="EH37" s="18">
        <v>16168322.420000002</v>
      </c>
      <c r="EI37" s="18">
        <v>291679.69</v>
      </c>
      <c r="EJ37" s="18">
        <v>0</v>
      </c>
      <c r="EK37" s="18">
        <v>0</v>
      </c>
      <c r="EL37" s="18">
        <v>0</v>
      </c>
      <c r="EM37" s="18">
        <v>0</v>
      </c>
      <c r="EN37" s="18">
        <v>30596897.329999998</v>
      </c>
      <c r="EO37" s="18">
        <v>62691.040000000001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18">
        <v>18039.7</v>
      </c>
      <c r="EW37" s="18">
        <v>0</v>
      </c>
      <c r="EX37" s="18">
        <v>39173489.090000004</v>
      </c>
      <c r="EY37" s="18">
        <v>0</v>
      </c>
      <c r="EZ37" s="18">
        <v>0</v>
      </c>
      <c r="FA37" s="18">
        <v>0</v>
      </c>
      <c r="FB37" s="18">
        <v>3342055.78</v>
      </c>
      <c r="FC37" s="18">
        <v>0</v>
      </c>
      <c r="FD37" s="18">
        <v>1008903.48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18">
        <v>0</v>
      </c>
      <c r="FL37" s="18">
        <v>0</v>
      </c>
      <c r="FM37" s="18">
        <v>0</v>
      </c>
      <c r="FN37" s="19">
        <v>356978221.88000715</v>
      </c>
      <c r="FO37" s="19">
        <v>43.56</v>
      </c>
      <c r="FP37" s="18">
        <v>0</v>
      </c>
      <c r="FQ37" s="18">
        <v>0</v>
      </c>
      <c r="FR37" s="18">
        <v>0</v>
      </c>
      <c r="FS37" s="18">
        <v>0</v>
      </c>
      <c r="FT37" s="19">
        <v>41469925.680000104</v>
      </c>
      <c r="FU37" s="19">
        <v>0</v>
      </c>
      <c r="FV37" s="18">
        <v>5226944.3000000101</v>
      </c>
      <c r="FW37" s="18">
        <v>0</v>
      </c>
      <c r="FX37" s="18">
        <v>36242981.3800001</v>
      </c>
      <c r="FY37" s="18">
        <v>0</v>
      </c>
      <c r="FZ37" s="19">
        <v>315508296.20000702</v>
      </c>
      <c r="GA37" s="19">
        <v>43.56</v>
      </c>
      <c r="GB37" s="18">
        <v>0</v>
      </c>
      <c r="GC37" s="18">
        <v>0</v>
      </c>
      <c r="GD37" s="18">
        <v>315508296.20000702</v>
      </c>
      <c r="GE37" s="18">
        <v>43.56</v>
      </c>
      <c r="GF37" s="18">
        <v>392007.96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18">
        <v>0</v>
      </c>
      <c r="GP37" s="18">
        <v>0</v>
      </c>
      <c r="GQ37" s="18">
        <v>0</v>
      </c>
      <c r="GR37" s="18">
        <v>0</v>
      </c>
      <c r="GS37" s="18">
        <v>0</v>
      </c>
      <c r="GT37" s="18">
        <v>0</v>
      </c>
      <c r="GU37" s="18">
        <v>0</v>
      </c>
      <c r="GV37" s="18">
        <v>0</v>
      </c>
      <c r="GW37" s="18">
        <v>0</v>
      </c>
      <c r="GX37" s="18">
        <v>0</v>
      </c>
      <c r="GY37" s="18">
        <v>0</v>
      </c>
      <c r="GZ37" s="19">
        <v>0</v>
      </c>
      <c r="HA37" s="19">
        <v>0</v>
      </c>
      <c r="HB37" s="18">
        <v>0</v>
      </c>
      <c r="HC37" s="18">
        <v>0</v>
      </c>
      <c r="HD37" s="18">
        <v>0</v>
      </c>
      <c r="HE37" s="18">
        <v>0</v>
      </c>
      <c r="HF37" s="19">
        <v>0</v>
      </c>
      <c r="HG37" s="19">
        <v>0</v>
      </c>
      <c r="HH37" s="18">
        <v>0</v>
      </c>
      <c r="HI37" s="18">
        <v>0</v>
      </c>
      <c r="HJ37" s="18">
        <v>0</v>
      </c>
      <c r="HK37" s="18">
        <v>0</v>
      </c>
      <c r="HL37" s="19">
        <v>0</v>
      </c>
      <c r="HM37" s="19">
        <v>0</v>
      </c>
      <c r="HN37" s="18">
        <v>0</v>
      </c>
      <c r="HO37" s="18">
        <v>0</v>
      </c>
      <c r="HP37" s="18">
        <v>0</v>
      </c>
      <c r="HQ37" s="18">
        <v>0</v>
      </c>
      <c r="HR37" s="18">
        <v>0</v>
      </c>
      <c r="HS37" s="18">
        <v>0</v>
      </c>
      <c r="HT37" s="18">
        <v>3346764602.2600026</v>
      </c>
      <c r="HU37" s="18">
        <v>12108267.52999997</v>
      </c>
      <c r="HV37" s="19">
        <v>3358872869.7900023</v>
      </c>
    </row>
    <row r="38" spans="1:230" s="35" customFormat="1" ht="12.75" customHeight="1">
      <c r="A38" s="57" t="s">
        <v>208</v>
      </c>
      <c r="B38" s="17">
        <v>1044</v>
      </c>
      <c r="C38" s="58" t="s">
        <v>146</v>
      </c>
      <c r="D38" s="19">
        <v>99592667.890000001</v>
      </c>
      <c r="E38" s="19">
        <v>0</v>
      </c>
      <c r="F38" s="18">
        <v>86627179.799999997</v>
      </c>
      <c r="G38" s="18">
        <v>0</v>
      </c>
      <c r="H38" s="18">
        <v>12965488.09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95136232.920000002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1402825886.0899999</v>
      </c>
      <c r="AK38" s="18">
        <v>0</v>
      </c>
      <c r="AL38" s="18">
        <v>1303630.43</v>
      </c>
      <c r="AM38" s="18">
        <v>0</v>
      </c>
      <c r="AN38" s="18">
        <v>28227016.370000001</v>
      </c>
      <c r="AO38" s="18">
        <v>0</v>
      </c>
      <c r="AP38" s="18">
        <v>205081116.55000001</v>
      </c>
      <c r="AQ38" s="18">
        <v>0</v>
      </c>
      <c r="AR38" s="18">
        <v>0</v>
      </c>
      <c r="AS38" s="18">
        <v>0</v>
      </c>
      <c r="AT38" s="18">
        <v>478140.5</v>
      </c>
      <c r="AU38" s="18">
        <v>0</v>
      </c>
      <c r="AV38" s="18">
        <v>3996976.84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5668192.4000000004</v>
      </c>
      <c r="BC38" s="18">
        <v>0</v>
      </c>
      <c r="BD38" s="18">
        <v>5357894.76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131032.44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96351.45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162469096.66999999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66587602.280000001</v>
      </c>
      <c r="DY38" s="18">
        <v>0</v>
      </c>
      <c r="DZ38" s="18">
        <v>0</v>
      </c>
      <c r="EA38" s="18">
        <v>0</v>
      </c>
      <c r="EB38" s="18">
        <v>58660.03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1721797.6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9">
        <v>99727790.260000005</v>
      </c>
      <c r="FO38" s="19">
        <v>0</v>
      </c>
      <c r="FP38" s="18">
        <v>0</v>
      </c>
      <c r="FQ38" s="18">
        <v>0</v>
      </c>
      <c r="FR38" s="18">
        <v>0</v>
      </c>
      <c r="FS38" s="18">
        <v>0</v>
      </c>
      <c r="FT38" s="19">
        <v>99727790.260000005</v>
      </c>
      <c r="FU38" s="19">
        <v>0</v>
      </c>
      <c r="FV38" s="18">
        <v>7178280.7199999997</v>
      </c>
      <c r="FW38" s="18">
        <v>0</v>
      </c>
      <c r="FX38" s="18">
        <v>92549509.540000007</v>
      </c>
      <c r="FY38" s="18">
        <v>0</v>
      </c>
      <c r="FZ38" s="19">
        <v>0</v>
      </c>
      <c r="GA38" s="19">
        <v>0</v>
      </c>
      <c r="GB38" s="18">
        <v>0</v>
      </c>
      <c r="GC38" s="18">
        <v>0</v>
      </c>
      <c r="GD38" s="18">
        <v>0</v>
      </c>
      <c r="GE38" s="18">
        <v>0</v>
      </c>
      <c r="GF38" s="18">
        <v>548545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18">
        <v>0</v>
      </c>
      <c r="GT38" s="18">
        <v>0</v>
      </c>
      <c r="GU38" s="18">
        <v>0</v>
      </c>
      <c r="GV38" s="18">
        <v>0</v>
      </c>
      <c r="GW38" s="18">
        <v>0</v>
      </c>
      <c r="GX38" s="18">
        <v>0</v>
      </c>
      <c r="GY38" s="18">
        <v>0</v>
      </c>
      <c r="GZ38" s="19">
        <v>0</v>
      </c>
      <c r="HA38" s="19">
        <v>0</v>
      </c>
      <c r="HB38" s="18">
        <v>0</v>
      </c>
      <c r="HC38" s="18">
        <v>0</v>
      </c>
      <c r="HD38" s="18">
        <v>0</v>
      </c>
      <c r="HE38" s="18">
        <v>0</v>
      </c>
      <c r="HF38" s="19">
        <v>0</v>
      </c>
      <c r="HG38" s="19">
        <v>0</v>
      </c>
      <c r="HH38" s="18">
        <v>0</v>
      </c>
      <c r="HI38" s="18">
        <v>0</v>
      </c>
      <c r="HJ38" s="18">
        <v>0</v>
      </c>
      <c r="HK38" s="18">
        <v>0</v>
      </c>
      <c r="HL38" s="19">
        <v>0</v>
      </c>
      <c r="HM38" s="19">
        <v>0</v>
      </c>
      <c r="HN38" s="18">
        <v>0</v>
      </c>
      <c r="HO38" s="18">
        <v>0</v>
      </c>
      <c r="HP38" s="18">
        <v>0</v>
      </c>
      <c r="HQ38" s="18">
        <v>0</v>
      </c>
      <c r="HR38" s="18">
        <v>0</v>
      </c>
      <c r="HS38" s="18">
        <v>0</v>
      </c>
      <c r="HT38" s="18">
        <v>2179008630.4799995</v>
      </c>
      <c r="HU38" s="18">
        <v>0</v>
      </c>
      <c r="HV38" s="19">
        <v>2179008630.4799995</v>
      </c>
    </row>
    <row r="39" spans="1:230" s="35" customFormat="1" ht="12.75" customHeight="1">
      <c r="A39" s="57" t="s">
        <v>210</v>
      </c>
      <c r="B39" s="17">
        <v>1045</v>
      </c>
      <c r="C39" s="58" t="s">
        <v>146</v>
      </c>
      <c r="D39" s="19">
        <v>14528450.25</v>
      </c>
      <c r="E39" s="19">
        <v>0</v>
      </c>
      <c r="F39" s="18">
        <v>1872871.1</v>
      </c>
      <c r="G39" s="18">
        <v>0</v>
      </c>
      <c r="H39" s="18">
        <v>7059150.3800000008</v>
      </c>
      <c r="I39" s="18">
        <v>0</v>
      </c>
      <c r="J39" s="18">
        <v>5596428.7699999996</v>
      </c>
      <c r="K39" s="18">
        <v>0</v>
      </c>
      <c r="L39" s="18">
        <v>69321.919999999998</v>
      </c>
      <c r="M39" s="18">
        <v>0</v>
      </c>
      <c r="N39" s="18">
        <v>41776693.57</v>
      </c>
      <c r="O39" s="18">
        <v>0</v>
      </c>
      <c r="P39" s="18">
        <v>0</v>
      </c>
      <c r="Q39" s="18">
        <v>0</v>
      </c>
      <c r="R39" s="18">
        <v>4577104.8899999997</v>
      </c>
      <c r="S39" s="18">
        <v>0</v>
      </c>
      <c r="T39" s="18">
        <v>0</v>
      </c>
      <c r="U39" s="18">
        <v>0</v>
      </c>
      <c r="V39" s="18">
        <v>1072618.1499999999</v>
      </c>
      <c r="W39" s="18">
        <v>0</v>
      </c>
      <c r="X39" s="18">
        <v>505196.53</v>
      </c>
      <c r="Y39" s="18">
        <v>0</v>
      </c>
      <c r="Z39" s="18">
        <v>9102433.8000000007</v>
      </c>
      <c r="AA39" s="18">
        <v>0</v>
      </c>
      <c r="AB39" s="18">
        <v>0</v>
      </c>
      <c r="AC39" s="18">
        <v>0</v>
      </c>
      <c r="AD39" s="18">
        <v>619772.91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5777621356.2600002</v>
      </c>
      <c r="AK39" s="18">
        <v>0</v>
      </c>
      <c r="AL39" s="18">
        <v>1322554.6499999999</v>
      </c>
      <c r="AM39" s="18">
        <v>0</v>
      </c>
      <c r="AN39" s="18">
        <v>1971216419.95</v>
      </c>
      <c r="AO39" s="18">
        <v>0</v>
      </c>
      <c r="AP39" s="18">
        <v>316109118.47000003</v>
      </c>
      <c r="AQ39" s="18">
        <v>0</v>
      </c>
      <c r="AR39" s="18">
        <v>0</v>
      </c>
      <c r="AS39" s="18">
        <v>0</v>
      </c>
      <c r="AT39" s="18">
        <v>6024157.9600000009</v>
      </c>
      <c r="AU39" s="18">
        <v>0</v>
      </c>
      <c r="AV39" s="18">
        <v>11008653.130000001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371499.62</v>
      </c>
      <c r="BC39" s="18">
        <v>0</v>
      </c>
      <c r="BD39" s="18">
        <v>447909.11</v>
      </c>
      <c r="BE39" s="18">
        <v>0</v>
      </c>
      <c r="BF39" s="18">
        <v>0</v>
      </c>
      <c r="BG39" s="18">
        <v>0</v>
      </c>
      <c r="BH39" s="18">
        <v>299777.46999999997</v>
      </c>
      <c r="BI39" s="18">
        <v>0</v>
      </c>
      <c r="BJ39" s="18">
        <v>39144.949999999997</v>
      </c>
      <c r="BK39" s="18">
        <v>0</v>
      </c>
      <c r="BL39" s="18">
        <v>7089203.5</v>
      </c>
      <c r="BM39" s="18">
        <v>0</v>
      </c>
      <c r="BN39" s="18">
        <v>0</v>
      </c>
      <c r="BO39" s="18">
        <v>0</v>
      </c>
      <c r="BP39" s="18">
        <v>1205650.27</v>
      </c>
      <c r="BQ39" s="18">
        <v>0</v>
      </c>
      <c r="BR39" s="18">
        <v>70682.720000000001</v>
      </c>
      <c r="BS39" s="18">
        <v>0</v>
      </c>
      <c r="BT39" s="18">
        <v>0</v>
      </c>
      <c r="BU39" s="18">
        <v>0</v>
      </c>
      <c r="BV39" s="18">
        <v>350711.8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16844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28664228.409999996</v>
      </c>
      <c r="CK39" s="18">
        <v>0</v>
      </c>
      <c r="CL39" s="18">
        <v>983089.86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1174780.4100000001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8336851.9100000001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3339191.08</v>
      </c>
      <c r="DY39" s="18">
        <v>0</v>
      </c>
      <c r="DZ39" s="18">
        <v>0</v>
      </c>
      <c r="EA39" s="18">
        <v>0</v>
      </c>
      <c r="EB39" s="18">
        <v>25561210.23</v>
      </c>
      <c r="EC39" s="18">
        <v>0</v>
      </c>
      <c r="ED39" s="18">
        <v>4237898.12</v>
      </c>
      <c r="EE39" s="18">
        <v>0</v>
      </c>
      <c r="EF39" s="18">
        <v>19154746.619999997</v>
      </c>
      <c r="EG39" s="18">
        <v>0</v>
      </c>
      <c r="EH39" s="18">
        <v>1737211.23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145974.51999999999</v>
      </c>
      <c r="EW39" s="18">
        <v>0</v>
      </c>
      <c r="EX39" s="18">
        <v>22875004.600000001</v>
      </c>
      <c r="EY39" s="18">
        <v>0</v>
      </c>
      <c r="EZ39" s="18">
        <v>0</v>
      </c>
      <c r="FA39" s="18">
        <v>0</v>
      </c>
      <c r="FB39" s="18">
        <v>3995387.48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113552.99</v>
      </c>
      <c r="FK39" s="18">
        <v>0</v>
      </c>
      <c r="FL39" s="18">
        <v>0</v>
      </c>
      <c r="FM39" s="18">
        <v>0</v>
      </c>
      <c r="FN39" s="19">
        <v>15224464.279999999</v>
      </c>
      <c r="FO39" s="19">
        <v>0</v>
      </c>
      <c r="FP39" s="18">
        <v>0</v>
      </c>
      <c r="FQ39" s="18">
        <v>0</v>
      </c>
      <c r="FR39" s="18">
        <v>0</v>
      </c>
      <c r="FS39" s="18">
        <v>0</v>
      </c>
      <c r="FT39" s="19">
        <v>15224464.279999999</v>
      </c>
      <c r="FU39" s="19">
        <v>0</v>
      </c>
      <c r="FV39" s="18">
        <v>0</v>
      </c>
      <c r="FW39" s="18">
        <v>0</v>
      </c>
      <c r="FX39" s="18">
        <v>15224464.279999999</v>
      </c>
      <c r="FY39" s="18">
        <v>0</v>
      </c>
      <c r="FZ39" s="19">
        <v>0</v>
      </c>
      <c r="GA39" s="19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8264907.1100000003</v>
      </c>
      <c r="GG39" s="18">
        <v>0</v>
      </c>
      <c r="GH39" s="18">
        <v>594281839.23000002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18">
        <v>0</v>
      </c>
      <c r="GZ39" s="19">
        <v>0</v>
      </c>
      <c r="HA39" s="19">
        <v>0</v>
      </c>
      <c r="HB39" s="18">
        <v>0</v>
      </c>
      <c r="HC39" s="18">
        <v>0</v>
      </c>
      <c r="HD39" s="18">
        <v>0</v>
      </c>
      <c r="HE39" s="18">
        <v>0</v>
      </c>
      <c r="HF39" s="19">
        <v>0</v>
      </c>
      <c r="HG39" s="19">
        <v>0</v>
      </c>
      <c r="HH39" s="18">
        <v>0</v>
      </c>
      <c r="HI39" s="18">
        <v>0</v>
      </c>
      <c r="HJ39" s="18">
        <v>0</v>
      </c>
      <c r="HK39" s="18">
        <v>0</v>
      </c>
      <c r="HL39" s="19">
        <v>0</v>
      </c>
      <c r="HM39" s="19">
        <v>0</v>
      </c>
      <c r="HN39" s="18">
        <v>0</v>
      </c>
      <c r="HO39" s="18">
        <v>0</v>
      </c>
      <c r="HP39" s="18">
        <v>0</v>
      </c>
      <c r="HQ39" s="18">
        <v>0</v>
      </c>
      <c r="HR39" s="18">
        <v>0</v>
      </c>
      <c r="HS39" s="18">
        <v>0</v>
      </c>
      <c r="HT39" s="18">
        <v>8903535613.960001</v>
      </c>
      <c r="HU39" s="18">
        <v>0</v>
      </c>
      <c r="HV39" s="19">
        <v>8903535613.960001</v>
      </c>
    </row>
    <row r="40" spans="1:230" s="35" customFormat="1" ht="12.75" customHeight="1">
      <c r="A40" s="57" t="s">
        <v>212</v>
      </c>
      <c r="B40" s="17">
        <v>1046</v>
      </c>
      <c r="C40" s="58" t="s">
        <v>146</v>
      </c>
      <c r="D40" s="19">
        <v>5544545.7300000004</v>
      </c>
      <c r="E40" s="19">
        <v>0</v>
      </c>
      <c r="F40" s="18">
        <v>1009003.14</v>
      </c>
      <c r="G40" s="18">
        <v>0</v>
      </c>
      <c r="H40" s="18">
        <v>2436415.35</v>
      </c>
      <c r="I40" s="18">
        <v>0</v>
      </c>
      <c r="J40" s="18">
        <v>2099127.2400000002</v>
      </c>
      <c r="K40" s="18">
        <v>0</v>
      </c>
      <c r="L40" s="18">
        <v>3638.91</v>
      </c>
      <c r="M40" s="18">
        <v>0</v>
      </c>
      <c r="N40" s="18">
        <v>1635848.31</v>
      </c>
      <c r="O40" s="18">
        <v>0</v>
      </c>
      <c r="P40" s="18">
        <v>0</v>
      </c>
      <c r="Q40" s="18">
        <v>0</v>
      </c>
      <c r="R40" s="18">
        <v>3056.53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13101071.93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10098579.289999999</v>
      </c>
      <c r="AO40" s="18">
        <v>0</v>
      </c>
      <c r="AP40" s="18">
        <v>144463097.72999999</v>
      </c>
      <c r="AQ40" s="18">
        <v>0</v>
      </c>
      <c r="AR40" s="18">
        <v>7680423.29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88679.76</v>
      </c>
      <c r="BC40" s="18">
        <v>0</v>
      </c>
      <c r="BD40" s="18">
        <v>150630.82999999999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25181319.809999999</v>
      </c>
      <c r="CK40" s="18">
        <v>0</v>
      </c>
      <c r="CL40" s="18">
        <v>1578620.71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2923005.34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4889098</v>
      </c>
      <c r="DY40" s="18">
        <v>0</v>
      </c>
      <c r="DZ40" s="18">
        <v>0</v>
      </c>
      <c r="EA40" s="18">
        <v>0</v>
      </c>
      <c r="EB40" s="18">
        <v>387165.09</v>
      </c>
      <c r="EC40" s="18">
        <v>0</v>
      </c>
      <c r="ED40" s="18">
        <v>0</v>
      </c>
      <c r="EE40" s="18">
        <v>0</v>
      </c>
      <c r="EF40" s="18">
        <v>663291.11</v>
      </c>
      <c r="EG40" s="18">
        <v>0</v>
      </c>
      <c r="EH40" s="18">
        <v>283634.87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9">
        <v>0</v>
      </c>
      <c r="FO40" s="19">
        <v>0</v>
      </c>
      <c r="FP40" s="18">
        <v>0</v>
      </c>
      <c r="FQ40" s="18">
        <v>0</v>
      </c>
      <c r="FR40" s="18">
        <v>0</v>
      </c>
      <c r="FS40" s="18">
        <v>0</v>
      </c>
      <c r="FT40" s="19">
        <v>0</v>
      </c>
      <c r="FU40" s="19">
        <v>0</v>
      </c>
      <c r="FV40" s="18">
        <v>0</v>
      </c>
      <c r="FW40" s="18">
        <v>0</v>
      </c>
      <c r="FX40" s="18">
        <v>0</v>
      </c>
      <c r="FY40" s="18">
        <v>0</v>
      </c>
      <c r="FZ40" s="19">
        <v>0</v>
      </c>
      <c r="GA40" s="19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18">
        <v>0</v>
      </c>
      <c r="GZ40" s="19">
        <v>0</v>
      </c>
      <c r="HA40" s="19">
        <v>0</v>
      </c>
      <c r="HB40" s="18">
        <v>0</v>
      </c>
      <c r="HC40" s="18">
        <v>0</v>
      </c>
      <c r="HD40" s="18">
        <v>0</v>
      </c>
      <c r="HE40" s="18">
        <v>0</v>
      </c>
      <c r="HF40" s="19">
        <v>0</v>
      </c>
      <c r="HG40" s="19">
        <v>0</v>
      </c>
      <c r="HH40" s="18">
        <v>0</v>
      </c>
      <c r="HI40" s="18">
        <v>0</v>
      </c>
      <c r="HJ40" s="18">
        <v>0</v>
      </c>
      <c r="HK40" s="18">
        <v>0</v>
      </c>
      <c r="HL40" s="19">
        <v>0</v>
      </c>
      <c r="HM40" s="19">
        <v>0</v>
      </c>
      <c r="HN40" s="18">
        <v>0</v>
      </c>
      <c r="HO40" s="18">
        <v>0</v>
      </c>
      <c r="HP40" s="18">
        <v>0</v>
      </c>
      <c r="HQ40" s="18">
        <v>0</v>
      </c>
      <c r="HR40" s="18">
        <v>0</v>
      </c>
      <c r="HS40" s="18">
        <v>0</v>
      </c>
      <c r="HT40" s="18">
        <v>218675707.23999998</v>
      </c>
      <c r="HU40" s="18">
        <v>0</v>
      </c>
      <c r="HV40" s="19">
        <v>218675707.23999998</v>
      </c>
    </row>
    <row r="41" spans="1:230" s="35" customFormat="1" ht="12.75" customHeight="1">
      <c r="A41" s="57" t="s">
        <v>214</v>
      </c>
      <c r="B41" s="17">
        <v>1047</v>
      </c>
      <c r="C41" s="58" t="s">
        <v>146</v>
      </c>
      <c r="D41" s="19"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0</v>
      </c>
      <c r="EZ41" s="18">
        <v>0</v>
      </c>
      <c r="FA41" s="18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9">
        <v>0</v>
      </c>
      <c r="FO41" s="19">
        <v>0</v>
      </c>
      <c r="FP41" s="18">
        <v>0</v>
      </c>
      <c r="FQ41" s="18">
        <v>0</v>
      </c>
      <c r="FR41" s="18">
        <v>0</v>
      </c>
      <c r="FS41" s="18">
        <v>0</v>
      </c>
      <c r="FT41" s="19">
        <v>0</v>
      </c>
      <c r="FU41" s="19">
        <v>0</v>
      </c>
      <c r="FV41" s="18">
        <v>0</v>
      </c>
      <c r="FW41" s="18">
        <v>0</v>
      </c>
      <c r="FX41" s="18">
        <v>0</v>
      </c>
      <c r="FY41" s="18">
        <v>0</v>
      </c>
      <c r="FZ41" s="19">
        <v>0</v>
      </c>
      <c r="GA41" s="19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18">
        <v>0</v>
      </c>
      <c r="GZ41" s="19">
        <v>0</v>
      </c>
      <c r="HA41" s="19">
        <v>0</v>
      </c>
      <c r="HB41" s="18">
        <v>0</v>
      </c>
      <c r="HC41" s="18">
        <v>0</v>
      </c>
      <c r="HD41" s="18">
        <v>0</v>
      </c>
      <c r="HE41" s="18">
        <v>0</v>
      </c>
      <c r="HF41" s="19">
        <v>0</v>
      </c>
      <c r="HG41" s="19">
        <v>0</v>
      </c>
      <c r="HH41" s="18">
        <v>0</v>
      </c>
      <c r="HI41" s="18">
        <v>0</v>
      </c>
      <c r="HJ41" s="18">
        <v>0</v>
      </c>
      <c r="HK41" s="18">
        <v>0</v>
      </c>
      <c r="HL41" s="19">
        <v>0</v>
      </c>
      <c r="HM41" s="19">
        <v>0</v>
      </c>
      <c r="HN41" s="18">
        <v>0</v>
      </c>
      <c r="HO41" s="18">
        <v>0</v>
      </c>
      <c r="HP41" s="18">
        <v>0</v>
      </c>
      <c r="HQ41" s="18">
        <v>0</v>
      </c>
      <c r="HR41" s="18">
        <v>0</v>
      </c>
      <c r="HS41" s="18">
        <v>0</v>
      </c>
      <c r="HT41" s="18">
        <v>0</v>
      </c>
      <c r="HU41" s="18">
        <v>0</v>
      </c>
      <c r="HV41" s="19">
        <v>0</v>
      </c>
    </row>
    <row r="42" spans="1:230" s="35" customFormat="1" ht="12.75" customHeight="1">
      <c r="A42" s="57" t="s">
        <v>216</v>
      </c>
      <c r="B42" s="17">
        <v>1048</v>
      </c>
      <c r="C42" s="58" t="s">
        <v>146</v>
      </c>
      <c r="D42" s="19">
        <v>29728576.089999899</v>
      </c>
      <c r="E42" s="19">
        <v>0</v>
      </c>
      <c r="F42" s="18">
        <v>17293177.999999918</v>
      </c>
      <c r="G42" s="18">
        <v>0</v>
      </c>
      <c r="H42" s="18">
        <v>4498571.1099999975</v>
      </c>
      <c r="I42" s="18">
        <v>0</v>
      </c>
      <c r="J42" s="18">
        <v>7936826.9799999837</v>
      </c>
      <c r="K42" s="18">
        <v>0</v>
      </c>
      <c r="L42" s="18">
        <v>0</v>
      </c>
      <c r="M42" s="18">
        <v>0</v>
      </c>
      <c r="N42" s="18">
        <v>17709614.789999984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2900596.4600000004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192269873.75000548</v>
      </c>
      <c r="AK42" s="18">
        <v>0</v>
      </c>
      <c r="AL42" s="18">
        <v>3152599.51</v>
      </c>
      <c r="AM42" s="18">
        <v>0</v>
      </c>
      <c r="AN42" s="18">
        <v>35598042.870000325</v>
      </c>
      <c r="AO42" s="18">
        <v>0</v>
      </c>
      <c r="AP42" s="18">
        <v>224811732.28999949</v>
      </c>
      <c r="AQ42" s="18">
        <v>0</v>
      </c>
      <c r="AR42" s="18">
        <v>0</v>
      </c>
      <c r="AS42" s="18">
        <v>0</v>
      </c>
      <c r="AT42" s="18">
        <v>1348590.9100000001</v>
      </c>
      <c r="AU42" s="18">
        <v>0</v>
      </c>
      <c r="AV42" s="18">
        <v>1265068.3999999925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691488.34000000043</v>
      </c>
      <c r="BC42" s="18">
        <v>0</v>
      </c>
      <c r="BD42" s="18">
        <v>1571750.6099999731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132084.1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10564.589999999995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76150.190000000031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145343009.99999893</v>
      </c>
      <c r="CK42" s="18">
        <v>0</v>
      </c>
      <c r="CL42" s="18">
        <v>15096585.360000109</v>
      </c>
      <c r="CM42" s="18">
        <v>0</v>
      </c>
      <c r="CN42" s="18">
        <v>2866346.4099999759</v>
      </c>
      <c r="CO42" s="18">
        <v>0</v>
      </c>
      <c r="CP42" s="18">
        <v>0</v>
      </c>
      <c r="CQ42" s="18">
        <v>0</v>
      </c>
      <c r="CR42" s="18">
        <v>65694184.200001188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117215035.15999947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151933.31000000041</v>
      </c>
      <c r="DU42" s="18">
        <v>0</v>
      </c>
      <c r="DV42" s="18">
        <v>0</v>
      </c>
      <c r="DW42" s="18">
        <v>0</v>
      </c>
      <c r="DX42" s="18">
        <v>52317036.220001094</v>
      </c>
      <c r="DY42" s="18">
        <v>0</v>
      </c>
      <c r="DZ42" s="18">
        <v>0</v>
      </c>
      <c r="EA42" s="18">
        <v>0</v>
      </c>
      <c r="EB42" s="18">
        <v>22576054.650000021</v>
      </c>
      <c r="EC42" s="18">
        <v>0</v>
      </c>
      <c r="ED42" s="18">
        <v>0</v>
      </c>
      <c r="EE42" s="18">
        <v>0</v>
      </c>
      <c r="EF42" s="18">
        <v>351757.08</v>
      </c>
      <c r="EG42" s="18">
        <v>0</v>
      </c>
      <c r="EH42" s="18">
        <v>21783626.160000004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10564.589999999995</v>
      </c>
      <c r="EO42" s="18">
        <v>0</v>
      </c>
      <c r="EP42" s="18">
        <v>100560.34000000001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5190771.33</v>
      </c>
      <c r="EW42" s="18">
        <v>0</v>
      </c>
      <c r="EX42" s="18">
        <v>358357344.24000043</v>
      </c>
      <c r="EY42" s="18">
        <v>0</v>
      </c>
      <c r="EZ42" s="18">
        <v>1365042.94</v>
      </c>
      <c r="FA42" s="18">
        <v>0</v>
      </c>
      <c r="FB42" s="18">
        <v>43576825.659999996</v>
      </c>
      <c r="FC42" s="18">
        <v>0</v>
      </c>
      <c r="FD42" s="18">
        <v>0</v>
      </c>
      <c r="FE42" s="18">
        <v>0</v>
      </c>
      <c r="FF42" s="18">
        <v>0</v>
      </c>
      <c r="FG42" s="18">
        <v>0</v>
      </c>
      <c r="FH42" s="18">
        <v>454174.69</v>
      </c>
      <c r="FI42" s="18">
        <v>0</v>
      </c>
      <c r="FJ42" s="18">
        <v>6659993.6400000006</v>
      </c>
      <c r="FK42" s="18">
        <v>0</v>
      </c>
      <c r="FL42" s="18">
        <v>26570</v>
      </c>
      <c r="FM42" s="18">
        <v>0</v>
      </c>
      <c r="FN42" s="19">
        <v>11569515.09</v>
      </c>
      <c r="FO42" s="19">
        <v>0</v>
      </c>
      <c r="FP42" s="18">
        <v>0</v>
      </c>
      <c r="FQ42" s="18">
        <v>0</v>
      </c>
      <c r="FR42" s="18">
        <v>0</v>
      </c>
      <c r="FS42" s="18">
        <v>0</v>
      </c>
      <c r="FT42" s="19">
        <v>11569515.09</v>
      </c>
      <c r="FU42" s="19">
        <v>0</v>
      </c>
      <c r="FV42" s="18">
        <v>0</v>
      </c>
      <c r="FW42" s="18">
        <v>0</v>
      </c>
      <c r="FX42" s="18">
        <v>11569515.09</v>
      </c>
      <c r="FY42" s="18">
        <v>0</v>
      </c>
      <c r="FZ42" s="19">
        <v>0</v>
      </c>
      <c r="GA42" s="19">
        <v>0</v>
      </c>
      <c r="GB42" s="18">
        <v>0</v>
      </c>
      <c r="GC42" s="18">
        <v>0</v>
      </c>
      <c r="GD42" s="18">
        <v>0</v>
      </c>
      <c r="GE42" s="18">
        <v>0</v>
      </c>
      <c r="GF42" s="18">
        <v>11196.51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18">
        <v>0</v>
      </c>
      <c r="GP42" s="18">
        <v>0</v>
      </c>
      <c r="GQ42" s="18">
        <v>0</v>
      </c>
      <c r="GR42" s="18">
        <v>0</v>
      </c>
      <c r="GS42" s="18">
        <v>0</v>
      </c>
      <c r="GT42" s="18">
        <v>0</v>
      </c>
      <c r="GU42" s="18">
        <v>0</v>
      </c>
      <c r="GV42" s="18">
        <v>0</v>
      </c>
      <c r="GW42" s="18">
        <v>0</v>
      </c>
      <c r="GX42" s="18">
        <v>0</v>
      </c>
      <c r="GY42" s="18">
        <v>0</v>
      </c>
      <c r="GZ42" s="19">
        <v>0</v>
      </c>
      <c r="HA42" s="19">
        <v>0</v>
      </c>
      <c r="HB42" s="18">
        <v>0</v>
      </c>
      <c r="HC42" s="18">
        <v>0</v>
      </c>
      <c r="HD42" s="18">
        <v>0</v>
      </c>
      <c r="HE42" s="18">
        <v>0</v>
      </c>
      <c r="HF42" s="19">
        <v>0</v>
      </c>
      <c r="HG42" s="19">
        <v>0</v>
      </c>
      <c r="HH42" s="18">
        <v>0</v>
      </c>
      <c r="HI42" s="18">
        <v>0</v>
      </c>
      <c r="HJ42" s="18">
        <v>0</v>
      </c>
      <c r="HK42" s="18">
        <v>0</v>
      </c>
      <c r="HL42" s="19">
        <v>0</v>
      </c>
      <c r="HM42" s="19">
        <v>0</v>
      </c>
      <c r="HN42" s="18">
        <v>0</v>
      </c>
      <c r="HO42" s="18">
        <v>0</v>
      </c>
      <c r="HP42" s="18">
        <v>0</v>
      </c>
      <c r="HQ42" s="18">
        <v>0</v>
      </c>
      <c r="HR42" s="18">
        <v>0</v>
      </c>
      <c r="HS42" s="18">
        <v>0</v>
      </c>
      <c r="HT42" s="18">
        <v>1381984860.480006</v>
      </c>
      <c r="HU42" s="18">
        <v>0</v>
      </c>
      <c r="HV42" s="19">
        <v>1381984860.480006</v>
      </c>
    </row>
    <row r="43" spans="1:230" s="35" customFormat="1" ht="12.75" customHeight="1">
      <c r="A43" s="57" t="s">
        <v>218</v>
      </c>
      <c r="B43" s="17">
        <v>1049</v>
      </c>
      <c r="C43" s="58" t="s">
        <v>146</v>
      </c>
      <c r="D43" s="19">
        <v>5619025.0199999996</v>
      </c>
      <c r="E43" s="19">
        <v>0</v>
      </c>
      <c r="F43" s="18">
        <v>4357555.76</v>
      </c>
      <c r="G43" s="18">
        <v>0</v>
      </c>
      <c r="H43" s="18">
        <v>0</v>
      </c>
      <c r="I43" s="18">
        <v>0</v>
      </c>
      <c r="J43" s="18">
        <v>1261469.26</v>
      </c>
      <c r="K43" s="18">
        <v>0</v>
      </c>
      <c r="L43" s="18">
        <v>0</v>
      </c>
      <c r="M43" s="18">
        <v>0</v>
      </c>
      <c r="N43" s="18">
        <v>16868393.049999963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3504527.399999985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256880881.91997069</v>
      </c>
      <c r="AK43" s="18">
        <v>0</v>
      </c>
      <c r="AL43" s="18">
        <v>7393043.9899999555</v>
      </c>
      <c r="AM43" s="18">
        <v>0</v>
      </c>
      <c r="AN43" s="18">
        <v>45890732.199999958</v>
      </c>
      <c r="AO43" s="18">
        <v>0</v>
      </c>
      <c r="AP43" s="18">
        <v>290246482.13999134</v>
      </c>
      <c r="AQ43" s="18">
        <v>0</v>
      </c>
      <c r="AR43" s="18">
        <v>0</v>
      </c>
      <c r="AS43" s="18">
        <v>0</v>
      </c>
      <c r="AT43" s="18">
        <v>52140.21</v>
      </c>
      <c r="AU43" s="18">
        <v>0</v>
      </c>
      <c r="AV43" s="18">
        <v>199548.30999999962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716911.04000000039</v>
      </c>
      <c r="BC43" s="18">
        <v>0</v>
      </c>
      <c r="BD43" s="18">
        <v>452914.91000000067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103111.63999999998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14427.29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17757717.910000037</v>
      </c>
      <c r="CK43" s="18">
        <v>0</v>
      </c>
      <c r="CL43" s="18">
        <v>514543.66999999952</v>
      </c>
      <c r="CM43" s="18">
        <v>0</v>
      </c>
      <c r="CN43" s="18">
        <v>392986.1800000004</v>
      </c>
      <c r="CO43" s="18">
        <v>0</v>
      </c>
      <c r="CP43" s="18">
        <v>0</v>
      </c>
      <c r="CQ43" s="18">
        <v>0</v>
      </c>
      <c r="CR43" s="18">
        <v>408028.24000000028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6123675.9300001655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13650872.629998943</v>
      </c>
      <c r="DY43" s="18">
        <v>0</v>
      </c>
      <c r="DZ43" s="18">
        <v>0</v>
      </c>
      <c r="EA43" s="18">
        <v>0</v>
      </c>
      <c r="EB43" s="18">
        <v>199619.81000000041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352449.55000000005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88446.5</v>
      </c>
      <c r="EW43" s="18">
        <v>0</v>
      </c>
      <c r="EX43" s="18">
        <v>99625799.940000027</v>
      </c>
      <c r="EY43" s="18">
        <v>0</v>
      </c>
      <c r="EZ43" s="18">
        <v>0</v>
      </c>
      <c r="FA43" s="18">
        <v>0</v>
      </c>
      <c r="FB43" s="18">
        <v>8171262.5599999921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59804.54</v>
      </c>
      <c r="FK43" s="18">
        <v>0</v>
      </c>
      <c r="FL43" s="18">
        <v>0</v>
      </c>
      <c r="FM43" s="18">
        <v>0</v>
      </c>
      <c r="FN43" s="19">
        <v>49335318.830000035</v>
      </c>
      <c r="FO43" s="19">
        <v>0</v>
      </c>
      <c r="FP43" s="18">
        <v>0</v>
      </c>
      <c r="FQ43" s="18">
        <v>0</v>
      </c>
      <c r="FR43" s="18">
        <v>7343195.7100000009</v>
      </c>
      <c r="FS43" s="18">
        <v>0</v>
      </c>
      <c r="FT43" s="19">
        <v>41992123.120000035</v>
      </c>
      <c r="FU43" s="19">
        <v>0</v>
      </c>
      <c r="FV43" s="18">
        <v>5892227.3300000224</v>
      </c>
      <c r="FW43" s="18">
        <v>0</v>
      </c>
      <c r="FX43" s="18">
        <v>36099895.790000014</v>
      </c>
      <c r="FY43" s="18">
        <v>0</v>
      </c>
      <c r="FZ43" s="19">
        <v>0</v>
      </c>
      <c r="GA43" s="19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1332188.2399999779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18">
        <v>0</v>
      </c>
      <c r="GT43" s="18">
        <v>0</v>
      </c>
      <c r="GU43" s="18">
        <v>0</v>
      </c>
      <c r="GV43" s="18">
        <v>0</v>
      </c>
      <c r="GW43" s="18">
        <v>0</v>
      </c>
      <c r="GX43" s="18">
        <v>0</v>
      </c>
      <c r="GY43" s="18">
        <v>0</v>
      </c>
      <c r="GZ43" s="19">
        <v>0</v>
      </c>
      <c r="HA43" s="19">
        <v>0</v>
      </c>
      <c r="HB43" s="18">
        <v>0</v>
      </c>
      <c r="HC43" s="18">
        <v>0</v>
      </c>
      <c r="HD43" s="18">
        <v>0</v>
      </c>
      <c r="HE43" s="18">
        <v>0</v>
      </c>
      <c r="HF43" s="19">
        <v>0</v>
      </c>
      <c r="HG43" s="19">
        <v>0</v>
      </c>
      <c r="HH43" s="18">
        <v>0</v>
      </c>
      <c r="HI43" s="18">
        <v>0</v>
      </c>
      <c r="HJ43" s="18">
        <v>0</v>
      </c>
      <c r="HK43" s="18">
        <v>0</v>
      </c>
      <c r="HL43" s="19">
        <v>0</v>
      </c>
      <c r="HM43" s="19">
        <v>0</v>
      </c>
      <c r="HN43" s="18">
        <v>0</v>
      </c>
      <c r="HO43" s="18">
        <v>0</v>
      </c>
      <c r="HP43" s="18">
        <v>0</v>
      </c>
      <c r="HQ43" s="18">
        <v>0</v>
      </c>
      <c r="HR43" s="18">
        <v>0</v>
      </c>
      <c r="HS43" s="18">
        <v>0</v>
      </c>
      <c r="HT43" s="18">
        <v>825954853.64996076</v>
      </c>
      <c r="HU43" s="18">
        <v>0</v>
      </c>
      <c r="HV43" s="19">
        <v>825954853.64996076</v>
      </c>
    </row>
    <row r="44" spans="1:230" s="35" customFormat="1" ht="12.75" customHeight="1">
      <c r="A44" s="57" t="s">
        <v>220</v>
      </c>
      <c r="B44" s="17">
        <v>1050</v>
      </c>
      <c r="C44" s="58" t="s">
        <v>146</v>
      </c>
      <c r="D44" s="19"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9">
        <v>0</v>
      </c>
      <c r="FO44" s="19">
        <v>0</v>
      </c>
      <c r="FP44" s="18">
        <v>0</v>
      </c>
      <c r="FQ44" s="18">
        <v>0</v>
      </c>
      <c r="FR44" s="18">
        <v>0</v>
      </c>
      <c r="FS44" s="18">
        <v>0</v>
      </c>
      <c r="FT44" s="19">
        <v>0</v>
      </c>
      <c r="FU44" s="19">
        <v>0</v>
      </c>
      <c r="FV44" s="18">
        <v>0</v>
      </c>
      <c r="FW44" s="18">
        <v>0</v>
      </c>
      <c r="FX44" s="18">
        <v>0</v>
      </c>
      <c r="FY44" s="18">
        <v>0</v>
      </c>
      <c r="FZ44" s="19">
        <v>0</v>
      </c>
      <c r="GA44" s="19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19">
        <v>0</v>
      </c>
      <c r="HA44" s="19">
        <v>0</v>
      </c>
      <c r="HB44" s="18">
        <v>0</v>
      </c>
      <c r="HC44" s="18">
        <v>0</v>
      </c>
      <c r="HD44" s="18">
        <v>0</v>
      </c>
      <c r="HE44" s="18">
        <v>0</v>
      </c>
      <c r="HF44" s="19">
        <v>0</v>
      </c>
      <c r="HG44" s="19">
        <v>0</v>
      </c>
      <c r="HH44" s="18">
        <v>0</v>
      </c>
      <c r="HI44" s="18">
        <v>0</v>
      </c>
      <c r="HJ44" s="18">
        <v>0</v>
      </c>
      <c r="HK44" s="18">
        <v>0</v>
      </c>
      <c r="HL44" s="19">
        <v>0</v>
      </c>
      <c r="HM44" s="19">
        <v>0</v>
      </c>
      <c r="HN44" s="18">
        <v>0</v>
      </c>
      <c r="HO44" s="18">
        <v>0</v>
      </c>
      <c r="HP44" s="18">
        <v>0</v>
      </c>
      <c r="HQ44" s="18">
        <v>0</v>
      </c>
      <c r="HR44" s="18">
        <v>0</v>
      </c>
      <c r="HS44" s="18">
        <v>0</v>
      </c>
      <c r="HT44" s="18">
        <v>0</v>
      </c>
      <c r="HU44" s="18">
        <v>0</v>
      </c>
      <c r="HV44" s="19">
        <v>0</v>
      </c>
    </row>
    <row r="45" spans="1:230" s="35" customFormat="1" ht="12.75" customHeight="1">
      <c r="A45" s="57" t="s">
        <v>222</v>
      </c>
      <c r="B45" s="17">
        <v>1051</v>
      </c>
      <c r="C45" s="58" t="s">
        <v>146</v>
      </c>
      <c r="D45" s="19">
        <v>13075386.26</v>
      </c>
      <c r="E45" s="19">
        <v>0</v>
      </c>
      <c r="F45" s="18">
        <v>154341.88</v>
      </c>
      <c r="G45" s="18">
        <v>0</v>
      </c>
      <c r="H45" s="18">
        <v>4103159.88</v>
      </c>
      <c r="I45" s="18">
        <v>0</v>
      </c>
      <c r="J45" s="18">
        <v>8817884.5</v>
      </c>
      <c r="K45" s="18">
        <v>0</v>
      </c>
      <c r="L45" s="18">
        <v>183486.44</v>
      </c>
      <c r="M45" s="18">
        <v>0</v>
      </c>
      <c r="N45" s="18">
        <v>129053.88</v>
      </c>
      <c r="O45" s="18">
        <v>0</v>
      </c>
      <c r="P45" s="18">
        <v>0</v>
      </c>
      <c r="Q45" s="18">
        <v>0</v>
      </c>
      <c r="R45" s="18">
        <v>32253054.960000001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22213083.190000001</v>
      </c>
      <c r="AA45" s="18">
        <v>0</v>
      </c>
      <c r="AB45" s="18">
        <v>0</v>
      </c>
      <c r="AC45" s="18">
        <v>0</v>
      </c>
      <c r="AD45" s="18">
        <v>4845643.24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520089.57</v>
      </c>
      <c r="AO45" s="18">
        <v>0</v>
      </c>
      <c r="AP45" s="18">
        <v>17929265.120000001</v>
      </c>
      <c r="AQ45" s="18">
        <v>0</v>
      </c>
      <c r="AR45" s="18">
        <v>42434.899999999994</v>
      </c>
      <c r="AS45" s="18">
        <v>0</v>
      </c>
      <c r="AT45" s="18">
        <v>4349109.82</v>
      </c>
      <c r="AU45" s="18">
        <v>0</v>
      </c>
      <c r="AV45" s="18">
        <v>13074059.390000001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35653.360000000001</v>
      </c>
      <c r="BC45" s="18">
        <v>0</v>
      </c>
      <c r="BD45" s="18">
        <v>835559.96</v>
      </c>
      <c r="BE45" s="18">
        <v>0</v>
      </c>
      <c r="BF45" s="18">
        <v>0</v>
      </c>
      <c r="BG45" s="18">
        <v>0</v>
      </c>
      <c r="BH45" s="18">
        <v>27782.449999999997</v>
      </c>
      <c r="BI45" s="18">
        <v>0</v>
      </c>
      <c r="BJ45" s="18">
        <v>16626501.189999999</v>
      </c>
      <c r="BK45" s="18">
        <v>0</v>
      </c>
      <c r="BL45" s="18">
        <v>0</v>
      </c>
      <c r="BM45" s="18">
        <v>0</v>
      </c>
      <c r="BN45" s="18">
        <v>4736693.96</v>
      </c>
      <c r="BO45" s="18">
        <v>0</v>
      </c>
      <c r="BP45" s="18">
        <v>270929.37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2880364.66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176575.06999999998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22535481.010000002</v>
      </c>
      <c r="CK45" s="18">
        <v>0</v>
      </c>
      <c r="CL45" s="18">
        <v>5867340.2799999993</v>
      </c>
      <c r="CM45" s="18">
        <v>0</v>
      </c>
      <c r="CN45" s="18">
        <v>132902.68999999997</v>
      </c>
      <c r="CO45" s="18">
        <v>0</v>
      </c>
      <c r="CP45" s="18">
        <v>0</v>
      </c>
      <c r="CQ45" s="18">
        <v>0</v>
      </c>
      <c r="CR45" s="18">
        <v>139111.01999999999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2057484.8399999999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55.980000000000004</v>
      </c>
      <c r="DU45" s="18">
        <v>0</v>
      </c>
      <c r="DV45" s="18">
        <v>0</v>
      </c>
      <c r="DW45" s="18">
        <v>0</v>
      </c>
      <c r="DX45" s="18">
        <v>1805727.87</v>
      </c>
      <c r="DY45" s="18">
        <v>0</v>
      </c>
      <c r="DZ45" s="18">
        <v>0</v>
      </c>
      <c r="EA45" s="18">
        <v>0</v>
      </c>
      <c r="EB45" s="18">
        <v>14274875.41</v>
      </c>
      <c r="EC45" s="18">
        <v>0</v>
      </c>
      <c r="ED45" s="18">
        <v>1874.25</v>
      </c>
      <c r="EE45" s="18">
        <v>0</v>
      </c>
      <c r="EF45" s="18">
        <v>19341935.390000001</v>
      </c>
      <c r="EG45" s="18">
        <v>0</v>
      </c>
      <c r="EH45" s="18">
        <v>311484.61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0</v>
      </c>
      <c r="EZ45" s="18">
        <v>0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23040</v>
      </c>
      <c r="FM45" s="18">
        <v>0</v>
      </c>
      <c r="FN45" s="19">
        <v>4680077.5600000005</v>
      </c>
      <c r="FO45" s="19">
        <v>0</v>
      </c>
      <c r="FP45" s="18">
        <v>0</v>
      </c>
      <c r="FQ45" s="18">
        <v>0</v>
      </c>
      <c r="FR45" s="18">
        <v>4680077.5600000005</v>
      </c>
      <c r="FS45" s="18">
        <v>0</v>
      </c>
      <c r="FT45" s="19">
        <v>0</v>
      </c>
      <c r="FU45" s="19">
        <v>0</v>
      </c>
      <c r="FV45" s="18">
        <v>0</v>
      </c>
      <c r="FW45" s="18">
        <v>0</v>
      </c>
      <c r="FX45" s="18">
        <v>0</v>
      </c>
      <c r="FY45" s="18">
        <v>0</v>
      </c>
      <c r="FZ45" s="19">
        <v>0</v>
      </c>
      <c r="GA45" s="19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4076342.9000000004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19">
        <v>0</v>
      </c>
      <c r="HA45" s="19">
        <v>0</v>
      </c>
      <c r="HB45" s="18">
        <v>0</v>
      </c>
      <c r="HC45" s="18">
        <v>0</v>
      </c>
      <c r="HD45" s="18">
        <v>0</v>
      </c>
      <c r="HE45" s="18">
        <v>0</v>
      </c>
      <c r="HF45" s="19">
        <v>0</v>
      </c>
      <c r="HG45" s="19">
        <v>0</v>
      </c>
      <c r="HH45" s="18">
        <v>0</v>
      </c>
      <c r="HI45" s="18">
        <v>0</v>
      </c>
      <c r="HJ45" s="18">
        <v>0</v>
      </c>
      <c r="HK45" s="18">
        <v>0</v>
      </c>
      <c r="HL45" s="19">
        <v>0</v>
      </c>
      <c r="HM45" s="19">
        <v>0</v>
      </c>
      <c r="HN45" s="18">
        <v>0</v>
      </c>
      <c r="HO45" s="18">
        <v>0</v>
      </c>
      <c r="HP45" s="18">
        <v>0</v>
      </c>
      <c r="HQ45" s="18">
        <v>0</v>
      </c>
      <c r="HR45" s="18">
        <v>0</v>
      </c>
      <c r="HS45" s="18">
        <v>0</v>
      </c>
      <c r="HT45" s="18">
        <v>209452460.59999999</v>
      </c>
      <c r="HU45" s="18">
        <v>0</v>
      </c>
      <c r="HV45" s="19">
        <v>209452460.59999999</v>
      </c>
    </row>
    <row r="46" spans="1:230" s="35" customFormat="1" ht="12.75" customHeight="1">
      <c r="A46" s="57" t="s">
        <v>224</v>
      </c>
      <c r="B46" s="17">
        <v>1052</v>
      </c>
      <c r="C46" s="58" t="s">
        <v>146</v>
      </c>
      <c r="D46" s="19">
        <v>45781.460000000014</v>
      </c>
      <c r="E46" s="19">
        <v>0</v>
      </c>
      <c r="F46" s="18">
        <v>36951.340000000011</v>
      </c>
      <c r="G46" s="18">
        <v>0</v>
      </c>
      <c r="H46" s="18">
        <v>0</v>
      </c>
      <c r="I46" s="18">
        <v>0</v>
      </c>
      <c r="J46" s="18">
        <v>8830.1200000000026</v>
      </c>
      <c r="K46" s="18">
        <v>0</v>
      </c>
      <c r="L46" s="18">
        <v>2.2600000000000002</v>
      </c>
      <c r="M46" s="18">
        <v>0</v>
      </c>
      <c r="N46" s="18">
        <v>700175.19999999984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2315458.4999999991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4090691.3600000013</v>
      </c>
      <c r="AO46" s="18">
        <v>0</v>
      </c>
      <c r="AP46" s="18">
        <v>18642632.569999985</v>
      </c>
      <c r="AQ46" s="18">
        <v>0</v>
      </c>
      <c r="AR46" s="18">
        <v>0</v>
      </c>
      <c r="AS46" s="18">
        <v>0</v>
      </c>
      <c r="AT46" s="18">
        <v>45055.07</v>
      </c>
      <c r="AU46" s="18">
        <v>0</v>
      </c>
      <c r="AV46" s="18">
        <v>1328446.3800000001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2645.46</v>
      </c>
      <c r="BC46" s="18">
        <v>0</v>
      </c>
      <c r="BD46" s="18">
        <v>68.760000000000005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1613369.98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25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8944197.4600000009</v>
      </c>
      <c r="CK46" s="18">
        <v>0</v>
      </c>
      <c r="CL46" s="18">
        <v>148521.7099999999</v>
      </c>
      <c r="CM46" s="18">
        <v>0</v>
      </c>
      <c r="CN46" s="18">
        <v>169.50999999999996</v>
      </c>
      <c r="CO46" s="18">
        <v>0</v>
      </c>
      <c r="CP46" s="18">
        <v>0</v>
      </c>
      <c r="CQ46" s="18">
        <v>0</v>
      </c>
      <c r="CR46" s="18">
        <v>93.169999999999987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359195.95999999985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611.72</v>
      </c>
      <c r="DU46" s="18">
        <v>0</v>
      </c>
      <c r="DV46" s="18">
        <v>0</v>
      </c>
      <c r="DW46" s="18">
        <v>0</v>
      </c>
      <c r="DX46" s="18">
        <v>341183.0299999998</v>
      </c>
      <c r="DY46" s="18">
        <v>0</v>
      </c>
      <c r="DZ46" s="18">
        <v>0</v>
      </c>
      <c r="EA46" s="18">
        <v>0</v>
      </c>
      <c r="EB46" s="18">
        <v>171367.72</v>
      </c>
      <c r="EC46" s="18">
        <v>0</v>
      </c>
      <c r="ED46" s="18">
        <v>0</v>
      </c>
      <c r="EE46" s="18">
        <v>0</v>
      </c>
      <c r="EF46" s="18">
        <v>388762.7</v>
      </c>
      <c r="EG46" s="18">
        <v>0</v>
      </c>
      <c r="EH46" s="18">
        <v>3026.7400000000002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18">
        <v>0</v>
      </c>
      <c r="FA46" s="18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9">
        <v>176019.03999999998</v>
      </c>
      <c r="FO46" s="19">
        <v>0</v>
      </c>
      <c r="FP46" s="18">
        <v>0</v>
      </c>
      <c r="FQ46" s="18">
        <v>0</v>
      </c>
      <c r="FR46" s="18">
        <v>55674.2</v>
      </c>
      <c r="FS46" s="18">
        <v>0</v>
      </c>
      <c r="FT46" s="19">
        <v>120344.83999999998</v>
      </c>
      <c r="FU46" s="19">
        <v>0</v>
      </c>
      <c r="FV46" s="18">
        <v>120344.83999999998</v>
      </c>
      <c r="FW46" s="18">
        <v>0</v>
      </c>
      <c r="FX46" s="18">
        <v>0</v>
      </c>
      <c r="FY46" s="18">
        <v>0</v>
      </c>
      <c r="FZ46" s="19">
        <v>0</v>
      </c>
      <c r="GA46" s="19">
        <v>0</v>
      </c>
      <c r="GB46" s="18">
        <v>0</v>
      </c>
      <c r="GC46" s="18">
        <v>0</v>
      </c>
      <c r="GD46" s="18">
        <v>0</v>
      </c>
      <c r="GE46" s="18">
        <v>0</v>
      </c>
      <c r="GF46" s="18">
        <v>693969.52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18">
        <v>0</v>
      </c>
      <c r="GT46" s="18">
        <v>0</v>
      </c>
      <c r="GU46" s="18">
        <v>0</v>
      </c>
      <c r="GV46" s="18">
        <v>0</v>
      </c>
      <c r="GW46" s="18">
        <v>0</v>
      </c>
      <c r="GX46" s="18">
        <v>0</v>
      </c>
      <c r="GY46" s="18">
        <v>0</v>
      </c>
      <c r="GZ46" s="19">
        <v>0</v>
      </c>
      <c r="HA46" s="19">
        <v>0</v>
      </c>
      <c r="HB46" s="18">
        <v>0</v>
      </c>
      <c r="HC46" s="18">
        <v>0</v>
      </c>
      <c r="HD46" s="18">
        <v>0</v>
      </c>
      <c r="HE46" s="18">
        <v>0</v>
      </c>
      <c r="HF46" s="19">
        <v>0</v>
      </c>
      <c r="HG46" s="19">
        <v>0</v>
      </c>
      <c r="HH46" s="18">
        <v>0</v>
      </c>
      <c r="HI46" s="18">
        <v>0</v>
      </c>
      <c r="HJ46" s="18">
        <v>0</v>
      </c>
      <c r="HK46" s="18">
        <v>0</v>
      </c>
      <c r="HL46" s="19">
        <v>0</v>
      </c>
      <c r="HM46" s="19">
        <v>0</v>
      </c>
      <c r="HN46" s="18">
        <v>0</v>
      </c>
      <c r="HO46" s="18">
        <v>0</v>
      </c>
      <c r="HP46" s="18">
        <v>0</v>
      </c>
      <c r="HQ46" s="18">
        <v>0</v>
      </c>
      <c r="HR46" s="18">
        <v>0</v>
      </c>
      <c r="HS46" s="18">
        <v>0</v>
      </c>
      <c r="HT46" s="18">
        <v>40011470.280000001</v>
      </c>
      <c r="HU46" s="18">
        <v>0</v>
      </c>
      <c r="HV46" s="19">
        <v>40011470.280000001</v>
      </c>
    </row>
    <row r="47" spans="1:230" s="35" customFormat="1" ht="12.75" customHeight="1">
      <c r="A47" s="57" t="s">
        <v>226</v>
      </c>
      <c r="B47" s="17">
        <v>1053</v>
      </c>
      <c r="C47" s="58" t="s">
        <v>146</v>
      </c>
      <c r="D47" s="19">
        <v>3901368.91</v>
      </c>
      <c r="E47" s="19">
        <v>0</v>
      </c>
      <c r="F47" s="18">
        <v>3901368.91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1351873.1099999999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2399495931.29</v>
      </c>
      <c r="AK47" s="18">
        <v>0</v>
      </c>
      <c r="AL47" s="18">
        <v>1199345</v>
      </c>
      <c r="AM47" s="18">
        <v>0</v>
      </c>
      <c r="AN47" s="18">
        <v>831353846.18000007</v>
      </c>
      <c r="AO47" s="18">
        <v>0</v>
      </c>
      <c r="AP47" s="18">
        <v>760119607.20000005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1182242.3399999999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40127.020000000004</v>
      </c>
      <c r="BC47" s="18">
        <v>0</v>
      </c>
      <c r="BD47" s="18">
        <v>641332.61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126666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15747165.289999999</v>
      </c>
      <c r="CK47" s="18">
        <v>0</v>
      </c>
      <c r="CL47" s="18">
        <v>191716.48000000001</v>
      </c>
      <c r="CM47" s="18">
        <v>0</v>
      </c>
      <c r="CN47" s="18">
        <v>573850.38</v>
      </c>
      <c r="CO47" s="18">
        <v>0</v>
      </c>
      <c r="CP47" s="18">
        <v>0</v>
      </c>
      <c r="CQ47" s="18">
        <v>0</v>
      </c>
      <c r="CR47" s="18">
        <v>225626.47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46196819.219999999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191716.48000000001</v>
      </c>
      <c r="DU47" s="18">
        <v>0</v>
      </c>
      <c r="DV47" s="18">
        <v>0</v>
      </c>
      <c r="DW47" s="18">
        <v>0</v>
      </c>
      <c r="DX47" s="18">
        <v>50886214.350000001</v>
      </c>
      <c r="DY47" s="18">
        <v>0</v>
      </c>
      <c r="DZ47" s="18">
        <v>0</v>
      </c>
      <c r="EA47" s="18">
        <v>0</v>
      </c>
      <c r="EB47" s="18">
        <v>3715.9700000000003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-20.290000000000191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9">
        <v>235530709.03</v>
      </c>
      <c r="FO47" s="19">
        <v>0</v>
      </c>
      <c r="FP47" s="18">
        <v>0</v>
      </c>
      <c r="FQ47" s="18">
        <v>0</v>
      </c>
      <c r="FR47" s="18">
        <v>14786615.07</v>
      </c>
      <c r="FS47" s="18">
        <v>0</v>
      </c>
      <c r="FT47" s="19">
        <v>220744093.96000001</v>
      </c>
      <c r="FU47" s="19">
        <v>0</v>
      </c>
      <c r="FV47" s="18">
        <v>126924027.31</v>
      </c>
      <c r="FW47" s="18">
        <v>0</v>
      </c>
      <c r="FX47" s="18">
        <v>93820066.650000006</v>
      </c>
      <c r="FY47" s="18">
        <v>0</v>
      </c>
      <c r="FZ47" s="19">
        <v>0</v>
      </c>
      <c r="GA47" s="19">
        <v>0</v>
      </c>
      <c r="GB47" s="18">
        <v>0</v>
      </c>
      <c r="GC47" s="18">
        <v>0</v>
      </c>
      <c r="GD47" s="18">
        <v>0</v>
      </c>
      <c r="GE47" s="18">
        <v>0</v>
      </c>
      <c r="GF47" s="18">
        <v>19238336.579999998</v>
      </c>
      <c r="GG47" s="18">
        <v>0</v>
      </c>
      <c r="GH47" s="18">
        <v>0</v>
      </c>
      <c r="GI47" s="18">
        <v>0</v>
      </c>
      <c r="GJ47" s="18">
        <v>-41035.21</v>
      </c>
      <c r="GK47" s="18">
        <v>0</v>
      </c>
      <c r="GL47" s="18">
        <v>0</v>
      </c>
      <c r="GM47" s="18">
        <v>0</v>
      </c>
      <c r="GN47" s="18">
        <v>0</v>
      </c>
      <c r="GO47" s="18">
        <v>0</v>
      </c>
      <c r="GP47" s="18">
        <v>0</v>
      </c>
      <c r="GQ47" s="18">
        <v>0</v>
      </c>
      <c r="GR47" s="18">
        <v>0</v>
      </c>
      <c r="GS47" s="18">
        <v>0</v>
      </c>
      <c r="GT47" s="18">
        <v>0</v>
      </c>
      <c r="GU47" s="18">
        <v>0</v>
      </c>
      <c r="GV47" s="18">
        <v>0</v>
      </c>
      <c r="GW47" s="18">
        <v>0</v>
      </c>
      <c r="GX47" s="18">
        <v>0</v>
      </c>
      <c r="GY47" s="18">
        <v>0</v>
      </c>
      <c r="GZ47" s="19">
        <v>0</v>
      </c>
      <c r="HA47" s="19">
        <v>0</v>
      </c>
      <c r="HB47" s="18">
        <v>0</v>
      </c>
      <c r="HC47" s="18">
        <v>0</v>
      </c>
      <c r="HD47" s="18">
        <v>0</v>
      </c>
      <c r="HE47" s="18">
        <v>0</v>
      </c>
      <c r="HF47" s="19">
        <v>0</v>
      </c>
      <c r="HG47" s="19">
        <v>0</v>
      </c>
      <c r="HH47" s="18">
        <v>0</v>
      </c>
      <c r="HI47" s="18">
        <v>0</v>
      </c>
      <c r="HJ47" s="18">
        <v>0</v>
      </c>
      <c r="HK47" s="18">
        <v>0</v>
      </c>
      <c r="HL47" s="19">
        <v>0</v>
      </c>
      <c r="HM47" s="19">
        <v>0</v>
      </c>
      <c r="HN47" s="18">
        <v>0</v>
      </c>
      <c r="HO47" s="18">
        <v>0</v>
      </c>
      <c r="HP47" s="18">
        <v>0</v>
      </c>
      <c r="HQ47" s="18">
        <v>0</v>
      </c>
      <c r="HR47" s="18">
        <v>0</v>
      </c>
      <c r="HS47" s="18">
        <v>0</v>
      </c>
      <c r="HT47" s="18">
        <v>4368157154.4099998</v>
      </c>
      <c r="HU47" s="18">
        <v>0</v>
      </c>
      <c r="HV47" s="19">
        <v>4368157154.4099998</v>
      </c>
    </row>
    <row r="48" spans="1:230" s="35" customFormat="1" ht="12.75" customHeight="1">
      <c r="A48" s="57" t="s">
        <v>228</v>
      </c>
      <c r="B48" s="17">
        <v>1054</v>
      </c>
      <c r="C48" s="58" t="s">
        <v>146</v>
      </c>
      <c r="D48" s="19"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9">
        <v>0</v>
      </c>
      <c r="FO48" s="19">
        <v>0</v>
      </c>
      <c r="FP48" s="18">
        <v>0</v>
      </c>
      <c r="FQ48" s="18">
        <v>0</v>
      </c>
      <c r="FR48" s="18">
        <v>0</v>
      </c>
      <c r="FS48" s="18">
        <v>0</v>
      </c>
      <c r="FT48" s="19">
        <v>0</v>
      </c>
      <c r="FU48" s="19">
        <v>0</v>
      </c>
      <c r="FV48" s="18">
        <v>0</v>
      </c>
      <c r="FW48" s="18">
        <v>0</v>
      </c>
      <c r="FX48" s="18">
        <v>0</v>
      </c>
      <c r="FY48" s="18">
        <v>0</v>
      </c>
      <c r="FZ48" s="19">
        <v>0</v>
      </c>
      <c r="GA48" s="19">
        <v>0</v>
      </c>
      <c r="GB48" s="18"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0</v>
      </c>
      <c r="GU48" s="18">
        <v>0</v>
      </c>
      <c r="GV48" s="18">
        <v>0</v>
      </c>
      <c r="GW48" s="18">
        <v>0</v>
      </c>
      <c r="GX48" s="18">
        <v>0</v>
      </c>
      <c r="GY48" s="18">
        <v>0</v>
      </c>
      <c r="GZ48" s="19">
        <v>0</v>
      </c>
      <c r="HA48" s="19">
        <v>0</v>
      </c>
      <c r="HB48" s="18">
        <v>0</v>
      </c>
      <c r="HC48" s="18">
        <v>0</v>
      </c>
      <c r="HD48" s="18">
        <v>0</v>
      </c>
      <c r="HE48" s="18">
        <v>0</v>
      </c>
      <c r="HF48" s="19">
        <v>0</v>
      </c>
      <c r="HG48" s="19">
        <v>0</v>
      </c>
      <c r="HH48" s="18">
        <v>0</v>
      </c>
      <c r="HI48" s="18">
        <v>0</v>
      </c>
      <c r="HJ48" s="18">
        <v>0</v>
      </c>
      <c r="HK48" s="18">
        <v>0</v>
      </c>
      <c r="HL48" s="19">
        <v>0</v>
      </c>
      <c r="HM48" s="19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  <c r="HV48" s="19">
        <v>0</v>
      </c>
    </row>
    <row r="49" spans="1:230" s="35" customFormat="1" ht="12.75" customHeight="1">
      <c r="A49" s="57" t="s">
        <v>230</v>
      </c>
      <c r="B49" s="17">
        <v>1055</v>
      </c>
      <c r="C49" s="58" t="s">
        <v>146</v>
      </c>
      <c r="D49" s="19">
        <v>5717184.9000000004</v>
      </c>
      <c r="E49" s="19">
        <v>0</v>
      </c>
      <c r="F49" s="18">
        <v>2076939.66</v>
      </c>
      <c r="G49" s="18">
        <v>0</v>
      </c>
      <c r="H49" s="18">
        <v>3097848.95</v>
      </c>
      <c r="I49" s="18">
        <v>0</v>
      </c>
      <c r="J49" s="18">
        <v>542396.29</v>
      </c>
      <c r="K49" s="18">
        <v>0</v>
      </c>
      <c r="L49" s="18">
        <v>9812.33</v>
      </c>
      <c r="M49" s="18">
        <v>0</v>
      </c>
      <c r="N49" s="18">
        <v>18150242.52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22295572.359999999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57093047.18</v>
      </c>
      <c r="AO49" s="18">
        <v>0</v>
      </c>
      <c r="AP49" s="18">
        <v>290029292.07999998</v>
      </c>
      <c r="AQ49" s="18">
        <v>0</v>
      </c>
      <c r="AR49" s="18">
        <v>0</v>
      </c>
      <c r="AS49" s="18">
        <v>0</v>
      </c>
      <c r="AT49" s="18">
        <v>2754821.37</v>
      </c>
      <c r="AU49" s="18">
        <v>0</v>
      </c>
      <c r="AV49" s="18">
        <v>2251608.16</v>
      </c>
      <c r="AW49" s="18">
        <v>0</v>
      </c>
      <c r="AX49" s="18">
        <v>14320.34</v>
      </c>
      <c r="AY49" s="18">
        <v>0</v>
      </c>
      <c r="AZ49" s="18">
        <v>55261.85</v>
      </c>
      <c r="BA49" s="18">
        <v>0</v>
      </c>
      <c r="BB49" s="18">
        <v>347552.91</v>
      </c>
      <c r="BC49" s="18">
        <v>0</v>
      </c>
      <c r="BD49" s="18">
        <v>556798.48</v>
      </c>
      <c r="BE49" s="18">
        <v>0</v>
      </c>
      <c r="BF49" s="18">
        <v>0</v>
      </c>
      <c r="BG49" s="18">
        <v>0</v>
      </c>
      <c r="BH49" s="18">
        <v>148162.5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119077.25845806944</v>
      </c>
      <c r="BQ49" s="18">
        <v>0</v>
      </c>
      <c r="BR49" s="18">
        <v>2480</v>
      </c>
      <c r="BS49" s="18">
        <v>0</v>
      </c>
      <c r="BT49" s="18">
        <v>0</v>
      </c>
      <c r="BU49" s="18">
        <v>0</v>
      </c>
      <c r="BV49" s="18">
        <v>343778.31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55232960.649999999</v>
      </c>
      <c r="CK49" s="18">
        <v>0</v>
      </c>
      <c r="CL49" s="18">
        <v>739655.26</v>
      </c>
      <c r="CM49" s="18">
        <v>0</v>
      </c>
      <c r="CN49" s="18">
        <v>2031053.55</v>
      </c>
      <c r="CO49" s="18">
        <v>0</v>
      </c>
      <c r="CP49" s="18">
        <v>0</v>
      </c>
      <c r="CQ49" s="18">
        <v>0</v>
      </c>
      <c r="CR49" s="18">
        <v>681199.59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3983448.57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6023688.7000000002</v>
      </c>
      <c r="DY49" s="18">
        <v>0</v>
      </c>
      <c r="DZ49" s="18">
        <v>0</v>
      </c>
      <c r="EA49" s="18">
        <v>0</v>
      </c>
      <c r="EB49" s="18">
        <v>1483455.02</v>
      </c>
      <c r="EC49" s="18">
        <v>0</v>
      </c>
      <c r="ED49" s="18">
        <v>0</v>
      </c>
      <c r="EE49" s="18">
        <v>0</v>
      </c>
      <c r="EF49" s="18">
        <v>18782027.859999999</v>
      </c>
      <c r="EG49" s="18">
        <v>0</v>
      </c>
      <c r="EH49" s="18">
        <v>2713825.02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4730.95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447640.48</v>
      </c>
      <c r="EW49" s="18">
        <v>0</v>
      </c>
      <c r="EX49" s="18">
        <v>78923894.189999998</v>
      </c>
      <c r="EY49" s="18">
        <v>0</v>
      </c>
      <c r="EZ49" s="18">
        <v>0</v>
      </c>
      <c r="FA49" s="18">
        <v>0</v>
      </c>
      <c r="FB49" s="18">
        <v>4693869.29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972431</v>
      </c>
      <c r="FI49" s="18">
        <v>0</v>
      </c>
      <c r="FJ49" s="18">
        <v>356205.05</v>
      </c>
      <c r="FK49" s="18">
        <v>0</v>
      </c>
      <c r="FL49" s="18">
        <v>13430.57</v>
      </c>
      <c r="FM49" s="18">
        <v>0</v>
      </c>
      <c r="FN49" s="19">
        <v>184273922.59000298</v>
      </c>
      <c r="FO49" s="19">
        <v>0</v>
      </c>
      <c r="FP49" s="18">
        <v>4917267.7100000102</v>
      </c>
      <c r="FQ49" s="18">
        <v>0</v>
      </c>
      <c r="FR49" s="18">
        <v>0</v>
      </c>
      <c r="FS49" s="18">
        <v>0</v>
      </c>
      <c r="FT49" s="19">
        <v>169415711.02000299</v>
      </c>
      <c r="FU49" s="19">
        <v>0</v>
      </c>
      <c r="FV49" s="18">
        <v>142191.75000000099</v>
      </c>
      <c r="FW49" s="18">
        <v>0</v>
      </c>
      <c r="FX49" s="18">
        <v>169273519.27000299</v>
      </c>
      <c r="FY49" s="18">
        <v>0</v>
      </c>
      <c r="FZ49" s="19">
        <v>9940943.8599999789</v>
      </c>
      <c r="GA49" s="19">
        <v>0</v>
      </c>
      <c r="GB49" s="18">
        <v>488710.56999999902</v>
      </c>
      <c r="GC49" s="18">
        <v>0</v>
      </c>
      <c r="GD49" s="18">
        <v>9452233.2899999805</v>
      </c>
      <c r="GE49" s="18">
        <v>0</v>
      </c>
      <c r="GF49" s="18">
        <v>3646191.17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19">
        <v>0</v>
      </c>
      <c r="HA49" s="19">
        <v>0</v>
      </c>
      <c r="HB49" s="18">
        <v>0</v>
      </c>
      <c r="HC49" s="18">
        <v>0</v>
      </c>
      <c r="HD49" s="18">
        <v>0</v>
      </c>
      <c r="HE49" s="18">
        <v>0</v>
      </c>
      <c r="HF49" s="19">
        <v>0</v>
      </c>
      <c r="HG49" s="19">
        <v>0</v>
      </c>
      <c r="HH49" s="18">
        <v>0</v>
      </c>
      <c r="HI49" s="18">
        <v>0</v>
      </c>
      <c r="HJ49" s="18">
        <v>0</v>
      </c>
      <c r="HK49" s="18">
        <v>0</v>
      </c>
      <c r="HL49" s="19">
        <v>0</v>
      </c>
      <c r="HM49" s="19">
        <v>0</v>
      </c>
      <c r="HN49" s="18">
        <v>0</v>
      </c>
      <c r="HO49" s="18">
        <v>0</v>
      </c>
      <c r="HP49" s="18">
        <v>0</v>
      </c>
      <c r="HQ49" s="18">
        <v>0</v>
      </c>
      <c r="HR49" s="18">
        <v>0</v>
      </c>
      <c r="HS49" s="18">
        <v>0</v>
      </c>
      <c r="HT49" s="18">
        <v>764892642.05846083</v>
      </c>
      <c r="HU49" s="18">
        <v>0</v>
      </c>
      <c r="HV49" s="19">
        <v>764892642.05846083</v>
      </c>
    </row>
    <row r="50" spans="1:230" s="35" customFormat="1" ht="12.75" customHeight="1">
      <c r="A50" s="57" t="s">
        <v>232</v>
      </c>
      <c r="B50" s="17">
        <v>1056</v>
      </c>
      <c r="C50" s="58" t="s">
        <v>146</v>
      </c>
      <c r="D50" s="19">
        <v>2249513</v>
      </c>
      <c r="E50" s="19">
        <v>0</v>
      </c>
      <c r="F50" s="18">
        <v>2029240</v>
      </c>
      <c r="G50" s="18">
        <v>0</v>
      </c>
      <c r="H50" s="18">
        <v>220273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727226.1599999998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322726531.59004545</v>
      </c>
      <c r="AK50" s="18">
        <v>0</v>
      </c>
      <c r="AL50" s="18">
        <v>1315907.1206160001</v>
      </c>
      <c r="AM50" s="18">
        <v>0</v>
      </c>
      <c r="AN50" s="18">
        <v>56626669.529999733</v>
      </c>
      <c r="AO50" s="18">
        <v>0</v>
      </c>
      <c r="AP50" s="18">
        <v>99786.880000000034</v>
      </c>
      <c r="AQ50" s="18">
        <v>0</v>
      </c>
      <c r="AR50" s="18">
        <v>0</v>
      </c>
      <c r="AS50" s="18">
        <v>0</v>
      </c>
      <c r="AT50" s="18">
        <v>5235.41</v>
      </c>
      <c r="AU50" s="18">
        <v>0</v>
      </c>
      <c r="AV50" s="18">
        <v>5235.41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188005.83000000051</v>
      </c>
      <c r="BC50" s="18">
        <v>0</v>
      </c>
      <c r="BD50" s="18">
        <v>548683.16000000155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61545.64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1491.25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6402.8199999999979</v>
      </c>
      <c r="CK50" s="18">
        <v>0</v>
      </c>
      <c r="CL50" s="18">
        <v>73031.480000000782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73031.480000000782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22806640.080000028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19488125.359999888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-20460.859999999993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665764.01000000047</v>
      </c>
      <c r="FM50" s="18">
        <v>0</v>
      </c>
      <c r="FN50" s="19">
        <v>192755</v>
      </c>
      <c r="FO50" s="19">
        <v>0</v>
      </c>
      <c r="FP50" s="18">
        <v>0</v>
      </c>
      <c r="FQ50" s="18">
        <v>0</v>
      </c>
      <c r="FR50" s="18">
        <v>7100</v>
      </c>
      <c r="FS50" s="18">
        <v>0</v>
      </c>
      <c r="FT50" s="19">
        <v>0</v>
      </c>
      <c r="FU50" s="19">
        <v>0</v>
      </c>
      <c r="FV50" s="18">
        <v>0</v>
      </c>
      <c r="FW50" s="18">
        <v>0</v>
      </c>
      <c r="FX50" s="18">
        <v>0</v>
      </c>
      <c r="FY50" s="18">
        <v>0</v>
      </c>
      <c r="FZ50" s="19">
        <v>185655</v>
      </c>
      <c r="GA50" s="19">
        <v>0</v>
      </c>
      <c r="GB50" s="18">
        <v>0</v>
      </c>
      <c r="GC50" s="18">
        <v>0</v>
      </c>
      <c r="GD50" s="18">
        <v>185655</v>
      </c>
      <c r="GE50" s="18">
        <v>0</v>
      </c>
      <c r="GF50" s="18">
        <v>217835355.95998567</v>
      </c>
      <c r="GG50" s="18">
        <v>0</v>
      </c>
      <c r="GH50" s="18">
        <v>794327.14999998792</v>
      </c>
      <c r="GI50" s="18">
        <v>0</v>
      </c>
      <c r="GJ50" s="18">
        <v>713168.52999999991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9">
        <v>0</v>
      </c>
      <c r="HA50" s="19">
        <v>0</v>
      </c>
      <c r="HB50" s="18">
        <v>0</v>
      </c>
      <c r="HC50" s="18">
        <v>0</v>
      </c>
      <c r="HD50" s="18">
        <v>0</v>
      </c>
      <c r="HE50" s="18">
        <v>0</v>
      </c>
      <c r="HF50" s="19">
        <v>0</v>
      </c>
      <c r="HG50" s="19">
        <v>0</v>
      </c>
      <c r="HH50" s="18">
        <v>0</v>
      </c>
      <c r="HI50" s="18">
        <v>0</v>
      </c>
      <c r="HJ50" s="18">
        <v>0</v>
      </c>
      <c r="HK50" s="18">
        <v>0</v>
      </c>
      <c r="HL50" s="19">
        <v>0</v>
      </c>
      <c r="HM50" s="19">
        <v>0</v>
      </c>
      <c r="HN50" s="18">
        <v>0</v>
      </c>
      <c r="HO50" s="18">
        <v>0</v>
      </c>
      <c r="HP50" s="18">
        <v>0</v>
      </c>
      <c r="HQ50" s="18">
        <v>0</v>
      </c>
      <c r="HR50" s="18">
        <v>0</v>
      </c>
      <c r="HS50" s="18">
        <v>0</v>
      </c>
      <c r="HT50" s="18">
        <v>647183971.99064684</v>
      </c>
      <c r="HU50" s="18">
        <v>0</v>
      </c>
      <c r="HV50" s="19">
        <v>647183971.99064684</v>
      </c>
    </row>
    <row r="51" spans="1:230" s="35" customFormat="1" ht="12.75" customHeight="1">
      <c r="A51" s="57" t="s">
        <v>234</v>
      </c>
      <c r="B51" s="17">
        <v>1057</v>
      </c>
      <c r="C51" s="58" t="s">
        <v>146</v>
      </c>
      <c r="D51" s="19">
        <v>6246242.9699999997</v>
      </c>
      <c r="E51" s="19">
        <v>0</v>
      </c>
      <c r="F51" s="18">
        <v>4805175.2064049123</v>
      </c>
      <c r="G51" s="18">
        <v>0</v>
      </c>
      <c r="H51" s="18">
        <v>635713.28377243131</v>
      </c>
      <c r="I51" s="18">
        <v>0</v>
      </c>
      <c r="J51" s="18">
        <v>805354.47982265649</v>
      </c>
      <c r="K51" s="18">
        <v>0</v>
      </c>
      <c r="L51" s="18">
        <v>26699.53</v>
      </c>
      <c r="M51" s="18">
        <v>0</v>
      </c>
      <c r="N51" s="18">
        <v>3809291.83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712742.96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3574277.33</v>
      </c>
      <c r="AO51" s="18">
        <v>0</v>
      </c>
      <c r="AP51" s="18">
        <v>48850532.359999999</v>
      </c>
      <c r="AQ51" s="18">
        <v>0</v>
      </c>
      <c r="AR51" s="18">
        <v>0</v>
      </c>
      <c r="AS51" s="18">
        <v>0</v>
      </c>
      <c r="AT51" s="18">
        <v>10701665.460000001</v>
      </c>
      <c r="AU51" s="18">
        <v>0</v>
      </c>
      <c r="AV51" s="18">
        <v>3871512.45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273100.31</v>
      </c>
      <c r="BC51" s="18">
        <v>0</v>
      </c>
      <c r="BD51" s="18">
        <v>962934.82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117456.68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1000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819445.39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13620074.220000001</v>
      </c>
      <c r="CK51" s="18">
        <v>0</v>
      </c>
      <c r="CL51" s="18">
        <v>204369.77</v>
      </c>
      <c r="CM51" s="18">
        <v>0</v>
      </c>
      <c r="CN51" s="18">
        <v>961969.57</v>
      </c>
      <c r="CO51" s="18">
        <v>0</v>
      </c>
      <c r="CP51" s="18">
        <v>0</v>
      </c>
      <c r="CQ51" s="18">
        <v>0</v>
      </c>
      <c r="CR51" s="18">
        <v>138208.32000000001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6110493.1600000001</v>
      </c>
      <c r="DE51" s="18">
        <v>0</v>
      </c>
      <c r="DF51" s="18">
        <v>10835.73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8061004.7400000002</v>
      </c>
      <c r="DY51" s="18">
        <v>0</v>
      </c>
      <c r="DZ51" s="18">
        <v>0</v>
      </c>
      <c r="EA51" s="18">
        <v>0</v>
      </c>
      <c r="EB51" s="18">
        <v>18353516.969999999</v>
      </c>
      <c r="EC51" s="18">
        <v>0</v>
      </c>
      <c r="ED51" s="18">
        <v>0</v>
      </c>
      <c r="EE51" s="18">
        <v>0</v>
      </c>
      <c r="EF51" s="18">
        <v>280592.18</v>
      </c>
      <c r="EG51" s="18">
        <v>0</v>
      </c>
      <c r="EH51" s="18">
        <v>1685381.49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9">
        <v>0</v>
      </c>
      <c r="FO51" s="19">
        <v>0</v>
      </c>
      <c r="FP51" s="18">
        <v>0</v>
      </c>
      <c r="FQ51" s="18">
        <v>0</v>
      </c>
      <c r="FR51" s="18">
        <v>0</v>
      </c>
      <c r="FS51" s="18">
        <v>0</v>
      </c>
      <c r="FT51" s="19">
        <v>0</v>
      </c>
      <c r="FU51" s="19">
        <v>0</v>
      </c>
      <c r="FV51" s="18">
        <v>0</v>
      </c>
      <c r="FW51" s="18">
        <v>0</v>
      </c>
      <c r="FX51" s="18">
        <v>0</v>
      </c>
      <c r="FY51" s="18">
        <v>0</v>
      </c>
      <c r="FZ51" s="19">
        <v>0</v>
      </c>
      <c r="GA51" s="19">
        <v>0</v>
      </c>
      <c r="GB51" s="18">
        <v>0</v>
      </c>
      <c r="GC51" s="18">
        <v>0</v>
      </c>
      <c r="GD51" s="18">
        <v>0</v>
      </c>
      <c r="GE51" s="18">
        <v>0</v>
      </c>
      <c r="GF51" s="18">
        <v>24897.74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18">
        <v>0</v>
      </c>
      <c r="GT51" s="18">
        <v>0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9">
        <v>0</v>
      </c>
      <c r="HA51" s="19">
        <v>0</v>
      </c>
      <c r="HB51" s="18">
        <v>0</v>
      </c>
      <c r="HC51" s="18">
        <v>0</v>
      </c>
      <c r="HD51" s="18">
        <v>0</v>
      </c>
      <c r="HE51" s="18">
        <v>0</v>
      </c>
      <c r="HF51" s="19">
        <v>0</v>
      </c>
      <c r="HG51" s="19">
        <v>0</v>
      </c>
      <c r="HH51" s="18">
        <v>0</v>
      </c>
      <c r="HI51" s="18">
        <v>0</v>
      </c>
      <c r="HJ51" s="18">
        <v>0</v>
      </c>
      <c r="HK51" s="18">
        <v>0</v>
      </c>
      <c r="HL51" s="19">
        <v>0</v>
      </c>
      <c r="HM51" s="19">
        <v>0</v>
      </c>
      <c r="HN51" s="18">
        <v>0</v>
      </c>
      <c r="HO51" s="18">
        <v>0</v>
      </c>
      <c r="HP51" s="18">
        <v>0</v>
      </c>
      <c r="HQ51" s="18">
        <v>0</v>
      </c>
      <c r="HR51" s="18">
        <v>0</v>
      </c>
      <c r="HS51" s="18">
        <v>0</v>
      </c>
      <c r="HT51" s="18">
        <v>129418245.97999997</v>
      </c>
      <c r="HU51" s="18">
        <v>0</v>
      </c>
      <c r="HV51" s="19">
        <v>129418245.97999997</v>
      </c>
    </row>
    <row r="52" spans="1:230" s="35" customFormat="1" ht="12.75" customHeight="1">
      <c r="A52" s="57" t="s">
        <v>236</v>
      </c>
      <c r="B52" s="17">
        <v>1058</v>
      </c>
      <c r="C52" s="58" t="s">
        <v>146</v>
      </c>
      <c r="D52" s="19">
        <v>431390.77999999997</v>
      </c>
      <c r="E52" s="19">
        <v>0</v>
      </c>
      <c r="F52" s="18">
        <v>448983.03999999998</v>
      </c>
      <c r="G52" s="18">
        <v>0</v>
      </c>
      <c r="H52" s="18">
        <v>7204.24</v>
      </c>
      <c r="I52" s="18">
        <v>0</v>
      </c>
      <c r="J52" s="18">
        <v>-24796.5</v>
      </c>
      <c r="K52" s="18">
        <v>0</v>
      </c>
      <c r="L52" s="18">
        <v>0</v>
      </c>
      <c r="M52" s="18">
        <v>0</v>
      </c>
      <c r="N52" s="18">
        <v>4196769.6100000003</v>
      </c>
      <c r="O52" s="18">
        <v>0</v>
      </c>
      <c r="P52" s="18">
        <v>0</v>
      </c>
      <c r="Q52" s="18">
        <v>0</v>
      </c>
      <c r="R52" s="18">
        <v>10304106.060000001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704092.81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10858731.640000001</v>
      </c>
      <c r="AQ52" s="18">
        <v>0</v>
      </c>
      <c r="AR52" s="18">
        <v>0</v>
      </c>
      <c r="AS52" s="18">
        <v>0</v>
      </c>
      <c r="AT52" s="18">
        <v>821878.97</v>
      </c>
      <c r="AU52" s="18">
        <v>0</v>
      </c>
      <c r="AV52" s="18">
        <v>29256178.710000001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12738347.58</v>
      </c>
      <c r="BC52" s="18">
        <v>0</v>
      </c>
      <c r="BD52" s="18">
        <v>364653.95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123177.64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665465.74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312507.3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1534318.08</v>
      </c>
      <c r="CK52" s="18">
        <v>0</v>
      </c>
      <c r="CL52" s="18">
        <v>48236.72</v>
      </c>
      <c r="CM52" s="18">
        <v>0</v>
      </c>
      <c r="CN52" s="18">
        <v>59222</v>
      </c>
      <c r="CO52" s="18">
        <v>0</v>
      </c>
      <c r="CP52" s="18">
        <v>0</v>
      </c>
      <c r="CQ52" s="18">
        <v>0</v>
      </c>
      <c r="CR52" s="18">
        <v>21771.82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30117567.050000001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570894.06000000006</v>
      </c>
      <c r="DW52" s="18">
        <v>0</v>
      </c>
      <c r="DX52" s="18">
        <v>55216328.090000004</v>
      </c>
      <c r="DY52" s="18">
        <v>0</v>
      </c>
      <c r="DZ52" s="18">
        <v>0</v>
      </c>
      <c r="EA52" s="18">
        <v>0</v>
      </c>
      <c r="EB52" s="18">
        <v>14760.87</v>
      </c>
      <c r="EC52" s="18">
        <v>0</v>
      </c>
      <c r="ED52" s="18">
        <v>0</v>
      </c>
      <c r="EE52" s="18">
        <v>0</v>
      </c>
      <c r="EF52" s="18">
        <v>5568.44</v>
      </c>
      <c r="EG52" s="18">
        <v>0</v>
      </c>
      <c r="EH52" s="18">
        <v>76836533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v>0</v>
      </c>
      <c r="FC52" s="18">
        <v>0</v>
      </c>
      <c r="FD52" s="18">
        <v>53479.53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9">
        <v>59961042.840000004</v>
      </c>
      <c r="FO52" s="19">
        <v>0</v>
      </c>
      <c r="FP52" s="18">
        <v>0</v>
      </c>
      <c r="FQ52" s="18">
        <v>0</v>
      </c>
      <c r="FR52" s="18">
        <v>0</v>
      </c>
      <c r="FS52" s="18">
        <v>0</v>
      </c>
      <c r="FT52" s="19">
        <v>59961042.840000004</v>
      </c>
      <c r="FU52" s="19">
        <v>0</v>
      </c>
      <c r="FV52" s="18">
        <v>59961042.840000004</v>
      </c>
      <c r="FW52" s="18">
        <v>0</v>
      </c>
      <c r="FX52" s="18">
        <v>0</v>
      </c>
      <c r="FY52" s="18">
        <v>0</v>
      </c>
      <c r="FZ52" s="19">
        <v>0</v>
      </c>
      <c r="GA52" s="19">
        <v>0</v>
      </c>
      <c r="GB52" s="18">
        <v>0</v>
      </c>
      <c r="GC52" s="18">
        <v>0</v>
      </c>
      <c r="GD52" s="18">
        <v>0</v>
      </c>
      <c r="GE52" s="18">
        <v>0</v>
      </c>
      <c r="GF52" s="18">
        <v>3068.81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18">
        <v>0</v>
      </c>
      <c r="GP52" s="18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9">
        <v>0</v>
      </c>
      <c r="HA52" s="19">
        <v>0</v>
      </c>
      <c r="HB52" s="18">
        <v>0</v>
      </c>
      <c r="HC52" s="18">
        <v>0</v>
      </c>
      <c r="HD52" s="18">
        <v>0</v>
      </c>
      <c r="HE52" s="18">
        <v>0</v>
      </c>
      <c r="HF52" s="19">
        <v>0</v>
      </c>
      <c r="HG52" s="19">
        <v>0</v>
      </c>
      <c r="HH52" s="18">
        <v>0</v>
      </c>
      <c r="HI52" s="18">
        <v>0</v>
      </c>
      <c r="HJ52" s="18">
        <v>0</v>
      </c>
      <c r="HK52" s="18">
        <v>0</v>
      </c>
      <c r="HL52" s="19">
        <v>0</v>
      </c>
      <c r="HM52" s="19">
        <v>0</v>
      </c>
      <c r="HN52" s="18">
        <v>0</v>
      </c>
      <c r="HO52" s="18">
        <v>0</v>
      </c>
      <c r="HP52" s="18">
        <v>0</v>
      </c>
      <c r="HQ52" s="18">
        <v>0</v>
      </c>
      <c r="HR52" s="18">
        <v>0</v>
      </c>
      <c r="HS52" s="18">
        <v>0</v>
      </c>
      <c r="HT52" s="18">
        <v>295220092.10000002</v>
      </c>
      <c r="HU52" s="18">
        <v>0</v>
      </c>
      <c r="HV52" s="19">
        <v>295220092.10000002</v>
      </c>
    </row>
    <row r="53" spans="1:230" s="35" customFormat="1" ht="12.75" customHeight="1">
      <c r="A53" s="57" t="s">
        <v>238</v>
      </c>
      <c r="B53" s="17">
        <v>1059</v>
      </c>
      <c r="C53" s="58" t="s">
        <v>146</v>
      </c>
      <c r="D53" s="19">
        <v>0</v>
      </c>
      <c r="E53" s="19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34658.14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119131.84388461547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8367220.7800000003</v>
      </c>
      <c r="DE53" s="18">
        <v>0</v>
      </c>
      <c r="DF53" s="18">
        <v>2050891.76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18374724.369999997</v>
      </c>
      <c r="DW53" s="18">
        <v>0</v>
      </c>
      <c r="DX53" s="18">
        <v>10630.230000000001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86703284.479999989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24947929.509999998</v>
      </c>
      <c r="FM53" s="18">
        <v>0</v>
      </c>
      <c r="FN53" s="19">
        <v>0</v>
      </c>
      <c r="FO53" s="19">
        <v>0</v>
      </c>
      <c r="FP53" s="18">
        <v>0</v>
      </c>
      <c r="FQ53" s="18">
        <v>0</v>
      </c>
      <c r="FR53" s="18">
        <v>0</v>
      </c>
      <c r="FS53" s="18">
        <v>0</v>
      </c>
      <c r="FT53" s="19">
        <v>0</v>
      </c>
      <c r="FU53" s="19">
        <v>0</v>
      </c>
      <c r="FV53" s="18">
        <v>0</v>
      </c>
      <c r="FW53" s="18">
        <v>0</v>
      </c>
      <c r="FX53" s="18">
        <v>0</v>
      </c>
      <c r="FY53" s="18">
        <v>0</v>
      </c>
      <c r="FZ53" s="19">
        <v>0</v>
      </c>
      <c r="GA53" s="19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18">
        <v>0</v>
      </c>
      <c r="GP53" s="18">
        <v>0</v>
      </c>
      <c r="GQ53" s="18">
        <v>0</v>
      </c>
      <c r="GR53" s="18">
        <v>0</v>
      </c>
      <c r="GS53" s="18">
        <v>0</v>
      </c>
      <c r="GT53" s="18">
        <v>0</v>
      </c>
      <c r="GU53" s="18">
        <v>0</v>
      </c>
      <c r="GV53" s="18">
        <v>0</v>
      </c>
      <c r="GW53" s="18">
        <v>0</v>
      </c>
      <c r="GX53" s="18">
        <v>0</v>
      </c>
      <c r="GY53" s="18">
        <v>0</v>
      </c>
      <c r="GZ53" s="19">
        <v>0</v>
      </c>
      <c r="HA53" s="19">
        <v>0</v>
      </c>
      <c r="HB53" s="18">
        <v>0</v>
      </c>
      <c r="HC53" s="18">
        <v>0</v>
      </c>
      <c r="HD53" s="18">
        <v>0</v>
      </c>
      <c r="HE53" s="18">
        <v>0</v>
      </c>
      <c r="HF53" s="19">
        <v>0</v>
      </c>
      <c r="HG53" s="19">
        <v>0</v>
      </c>
      <c r="HH53" s="18">
        <v>0</v>
      </c>
      <c r="HI53" s="18">
        <v>0</v>
      </c>
      <c r="HJ53" s="18">
        <v>0</v>
      </c>
      <c r="HK53" s="18">
        <v>0</v>
      </c>
      <c r="HL53" s="19">
        <v>0</v>
      </c>
      <c r="HM53" s="19">
        <v>0</v>
      </c>
      <c r="HN53" s="18">
        <v>0</v>
      </c>
      <c r="HO53" s="18">
        <v>0</v>
      </c>
      <c r="HP53" s="18">
        <v>0</v>
      </c>
      <c r="HQ53" s="18">
        <v>0</v>
      </c>
      <c r="HR53" s="18">
        <v>0</v>
      </c>
      <c r="HS53" s="18">
        <v>0</v>
      </c>
      <c r="HT53" s="18">
        <v>140608471.1138846</v>
      </c>
      <c r="HU53" s="18">
        <v>0</v>
      </c>
      <c r="HV53" s="19">
        <v>140608471.1138846</v>
      </c>
    </row>
    <row r="54" spans="1:230" s="35" customFormat="1" ht="12.75" customHeight="1">
      <c r="A54" s="57" t="s">
        <v>240</v>
      </c>
      <c r="B54" s="17">
        <v>1060</v>
      </c>
      <c r="C54" s="58" t="s">
        <v>146</v>
      </c>
      <c r="D54" s="19">
        <v>0</v>
      </c>
      <c r="E54" s="19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-31244.57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9">
        <v>0</v>
      </c>
      <c r="FO54" s="19">
        <v>0</v>
      </c>
      <c r="FP54" s="18">
        <v>0</v>
      </c>
      <c r="FQ54" s="18">
        <v>0</v>
      </c>
      <c r="FR54" s="18">
        <v>0</v>
      </c>
      <c r="FS54" s="18">
        <v>0</v>
      </c>
      <c r="FT54" s="19">
        <v>0</v>
      </c>
      <c r="FU54" s="19">
        <v>0</v>
      </c>
      <c r="FV54" s="18">
        <v>0</v>
      </c>
      <c r="FW54" s="18">
        <v>0</v>
      </c>
      <c r="FX54" s="18">
        <v>0</v>
      </c>
      <c r="FY54" s="18">
        <v>0</v>
      </c>
      <c r="FZ54" s="19">
        <v>0</v>
      </c>
      <c r="GA54" s="19">
        <v>0</v>
      </c>
      <c r="GB54" s="18">
        <v>0</v>
      </c>
      <c r="GC54" s="18">
        <v>0</v>
      </c>
      <c r="GD54" s="18">
        <v>0</v>
      </c>
      <c r="GE54" s="18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0</v>
      </c>
      <c r="GZ54" s="19">
        <v>0</v>
      </c>
      <c r="HA54" s="19">
        <v>0</v>
      </c>
      <c r="HB54" s="18">
        <v>0</v>
      </c>
      <c r="HC54" s="18">
        <v>0</v>
      </c>
      <c r="HD54" s="18">
        <v>0</v>
      </c>
      <c r="HE54" s="18">
        <v>0</v>
      </c>
      <c r="HF54" s="19">
        <v>0</v>
      </c>
      <c r="HG54" s="19">
        <v>0</v>
      </c>
      <c r="HH54" s="18">
        <v>0</v>
      </c>
      <c r="HI54" s="18">
        <v>0</v>
      </c>
      <c r="HJ54" s="18">
        <v>0</v>
      </c>
      <c r="HK54" s="18">
        <v>0</v>
      </c>
      <c r="HL54" s="19">
        <v>0</v>
      </c>
      <c r="HM54" s="19">
        <v>0</v>
      </c>
      <c r="HN54" s="18">
        <v>0</v>
      </c>
      <c r="HO54" s="18">
        <v>0</v>
      </c>
      <c r="HP54" s="18">
        <v>0</v>
      </c>
      <c r="HQ54" s="18">
        <v>0</v>
      </c>
      <c r="HR54" s="18">
        <v>0</v>
      </c>
      <c r="HS54" s="18">
        <v>0</v>
      </c>
      <c r="HT54" s="18">
        <v>-31244.57</v>
      </c>
      <c r="HU54" s="18">
        <v>0</v>
      </c>
      <c r="HV54" s="19">
        <v>-31244.57</v>
      </c>
    </row>
    <row r="55" spans="1:230" s="35" customFormat="1" ht="12.75" customHeight="1">
      <c r="A55" s="57" t="s">
        <v>242</v>
      </c>
      <c r="B55" s="17">
        <v>1061</v>
      </c>
      <c r="C55" s="58" t="s">
        <v>146</v>
      </c>
      <c r="D55" s="19">
        <v>0</v>
      </c>
      <c r="E55" s="19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9">
        <v>1656562576.3199999</v>
      </c>
      <c r="FO55" s="19">
        <v>0</v>
      </c>
      <c r="FP55" s="18">
        <v>0</v>
      </c>
      <c r="FQ55" s="18">
        <v>0</v>
      </c>
      <c r="FR55" s="18">
        <v>0</v>
      </c>
      <c r="FS55" s="18">
        <v>0</v>
      </c>
      <c r="FT55" s="19">
        <v>227820256.56</v>
      </c>
      <c r="FU55" s="19">
        <v>0</v>
      </c>
      <c r="FV55" s="18">
        <v>5770341.0750811072</v>
      </c>
      <c r="FW55" s="18">
        <v>0</v>
      </c>
      <c r="FX55" s="18">
        <v>222049915.48491889</v>
      </c>
      <c r="FY55" s="18">
        <v>0</v>
      </c>
      <c r="FZ55" s="19">
        <v>1428742319.76</v>
      </c>
      <c r="GA55" s="19">
        <v>0</v>
      </c>
      <c r="GB55" s="18">
        <v>159312557.83935958</v>
      </c>
      <c r="GC55" s="18">
        <v>0</v>
      </c>
      <c r="GD55" s="18">
        <v>1269429761.9206405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9">
        <v>0</v>
      </c>
      <c r="HA55" s="19">
        <v>0</v>
      </c>
      <c r="HB55" s="18">
        <v>0</v>
      </c>
      <c r="HC55" s="18">
        <v>0</v>
      </c>
      <c r="HD55" s="18">
        <v>0</v>
      </c>
      <c r="HE55" s="18">
        <v>0</v>
      </c>
      <c r="HF55" s="19">
        <v>0</v>
      </c>
      <c r="HG55" s="19">
        <v>0</v>
      </c>
      <c r="HH55" s="18">
        <v>0</v>
      </c>
      <c r="HI55" s="18">
        <v>0</v>
      </c>
      <c r="HJ55" s="18">
        <v>0</v>
      </c>
      <c r="HK55" s="18">
        <v>0</v>
      </c>
      <c r="HL55" s="19">
        <v>0</v>
      </c>
      <c r="HM55" s="19">
        <v>0</v>
      </c>
      <c r="HN55" s="18">
        <v>0</v>
      </c>
      <c r="HO55" s="18">
        <v>0</v>
      </c>
      <c r="HP55" s="18">
        <v>0</v>
      </c>
      <c r="HQ55" s="18">
        <v>0</v>
      </c>
      <c r="HR55" s="18">
        <v>0</v>
      </c>
      <c r="HS55" s="18">
        <v>0</v>
      </c>
      <c r="HT55" s="18">
        <v>1656562576.3199997</v>
      </c>
      <c r="HU55" s="18">
        <v>0</v>
      </c>
      <c r="HV55" s="19">
        <v>1656562576.3199997</v>
      </c>
    </row>
    <row r="56" spans="1:230" s="35" customFormat="1" ht="12.75" customHeight="1">
      <c r="A56" s="57" t="s">
        <v>244</v>
      </c>
      <c r="B56" s="17">
        <v>2001</v>
      </c>
      <c r="C56" s="58" t="s">
        <v>146</v>
      </c>
      <c r="D56" s="19">
        <v>0</v>
      </c>
      <c r="E56" s="19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18">
        <v>0</v>
      </c>
      <c r="FA56" s="18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9">
        <v>10715588195.527363</v>
      </c>
      <c r="FO56" s="19">
        <v>0</v>
      </c>
      <c r="FP56" s="18">
        <v>10143683.831999989</v>
      </c>
      <c r="FQ56" s="18">
        <v>0</v>
      </c>
      <c r="FR56" s="18">
        <v>156714</v>
      </c>
      <c r="FS56" s="18">
        <v>0</v>
      </c>
      <c r="FT56" s="19">
        <v>3041948198.7339816</v>
      </c>
      <c r="FU56" s="19">
        <v>0</v>
      </c>
      <c r="FV56" s="18">
        <v>11023840.02399998</v>
      </c>
      <c r="FW56" s="18">
        <v>0</v>
      </c>
      <c r="FX56" s="18">
        <v>3030924358.7099819</v>
      </c>
      <c r="FY56" s="18">
        <v>0</v>
      </c>
      <c r="FZ56" s="19">
        <v>7663339598.9613829</v>
      </c>
      <c r="GA56" s="19">
        <v>0</v>
      </c>
      <c r="GB56" s="18">
        <v>308585027.26650012</v>
      </c>
      <c r="GC56" s="18">
        <v>0</v>
      </c>
      <c r="GD56" s="18">
        <v>7354754571.6948824</v>
      </c>
      <c r="GE56" s="18">
        <v>0</v>
      </c>
      <c r="GF56" s="18">
        <v>331204.69999999995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18">
        <v>0</v>
      </c>
      <c r="GP56" s="18">
        <v>0</v>
      </c>
      <c r="GQ56" s="18">
        <v>0</v>
      </c>
      <c r="GR56" s="18">
        <v>0</v>
      </c>
      <c r="GS56" s="18">
        <v>0</v>
      </c>
      <c r="GT56" s="18">
        <v>0</v>
      </c>
      <c r="GU56" s="18">
        <v>0</v>
      </c>
      <c r="GV56" s="18">
        <v>0</v>
      </c>
      <c r="GW56" s="18">
        <v>0</v>
      </c>
      <c r="GX56" s="18">
        <v>0</v>
      </c>
      <c r="GY56" s="18">
        <v>0</v>
      </c>
      <c r="GZ56" s="19">
        <v>0</v>
      </c>
      <c r="HA56" s="19">
        <v>0</v>
      </c>
      <c r="HB56" s="18">
        <v>0</v>
      </c>
      <c r="HC56" s="18">
        <v>0</v>
      </c>
      <c r="HD56" s="18">
        <v>0</v>
      </c>
      <c r="HE56" s="18">
        <v>0</v>
      </c>
      <c r="HF56" s="19">
        <v>0</v>
      </c>
      <c r="HG56" s="19">
        <v>0</v>
      </c>
      <c r="HH56" s="18">
        <v>0</v>
      </c>
      <c r="HI56" s="18">
        <v>0</v>
      </c>
      <c r="HJ56" s="18">
        <v>0</v>
      </c>
      <c r="HK56" s="18">
        <v>0</v>
      </c>
      <c r="HL56" s="19">
        <v>0</v>
      </c>
      <c r="HM56" s="19">
        <v>0</v>
      </c>
      <c r="HN56" s="18">
        <v>0</v>
      </c>
      <c r="HO56" s="18">
        <v>0</v>
      </c>
      <c r="HP56" s="18">
        <v>0</v>
      </c>
      <c r="HQ56" s="18">
        <v>0</v>
      </c>
      <c r="HR56" s="18">
        <v>0</v>
      </c>
      <c r="HS56" s="18">
        <v>0</v>
      </c>
      <c r="HT56" s="18">
        <v>10715919400.227362</v>
      </c>
      <c r="HU56" s="18">
        <v>0</v>
      </c>
      <c r="HV56" s="19">
        <v>10715919400.227362</v>
      </c>
    </row>
    <row r="57" spans="1:230" s="35" customFormat="1" ht="12.75" customHeight="1">
      <c r="A57" s="57" t="s">
        <v>246</v>
      </c>
      <c r="B57" s="17">
        <v>2002</v>
      </c>
      <c r="C57" s="58" t="s">
        <v>247</v>
      </c>
      <c r="D57" s="19">
        <v>0</v>
      </c>
      <c r="E57" s="19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1217842.5999999642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18">
        <v>0</v>
      </c>
      <c r="EH57" s="18">
        <v>0</v>
      </c>
      <c r="EI57" s="18">
        <v>0</v>
      </c>
      <c r="EJ57" s="18">
        <v>0</v>
      </c>
      <c r="EK57" s="18">
        <v>0</v>
      </c>
      <c r="EL57" s="18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18">
        <v>0</v>
      </c>
      <c r="EW57" s="18">
        <v>0</v>
      </c>
      <c r="EX57" s="18">
        <v>0</v>
      </c>
      <c r="EY57" s="18">
        <v>0</v>
      </c>
      <c r="EZ57" s="18">
        <v>0</v>
      </c>
      <c r="FA57" s="18">
        <v>0</v>
      </c>
      <c r="FB57" s="18">
        <v>0</v>
      </c>
      <c r="FC57" s="18">
        <v>0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18">
        <v>0</v>
      </c>
      <c r="FL57" s="18">
        <v>363.48571428571427</v>
      </c>
      <c r="FM57" s="18">
        <v>0</v>
      </c>
      <c r="FN57" s="19">
        <v>0</v>
      </c>
      <c r="FO57" s="19">
        <v>0</v>
      </c>
      <c r="FP57" s="18">
        <v>0</v>
      </c>
      <c r="FQ57" s="18">
        <v>0</v>
      </c>
      <c r="FR57" s="18">
        <v>0</v>
      </c>
      <c r="FS57" s="18">
        <v>0</v>
      </c>
      <c r="FT57" s="19">
        <v>0</v>
      </c>
      <c r="FU57" s="19">
        <v>0</v>
      </c>
      <c r="FV57" s="18">
        <v>0</v>
      </c>
      <c r="FW57" s="18">
        <v>0</v>
      </c>
      <c r="FX57" s="18">
        <v>0</v>
      </c>
      <c r="FY57" s="18">
        <v>0</v>
      </c>
      <c r="FZ57" s="19">
        <v>0</v>
      </c>
      <c r="GA57" s="19">
        <v>0</v>
      </c>
      <c r="GB57" s="18">
        <v>0</v>
      </c>
      <c r="GC57" s="18">
        <v>0</v>
      </c>
      <c r="GD57" s="18">
        <v>0</v>
      </c>
      <c r="GE57" s="18">
        <v>0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393858766.87612891</v>
      </c>
      <c r="GO57" s="18">
        <v>0</v>
      </c>
      <c r="GP57" s="18">
        <v>0</v>
      </c>
      <c r="GQ57" s="18">
        <v>0</v>
      </c>
      <c r="GR57" s="18">
        <v>0</v>
      </c>
      <c r="GS57" s="18">
        <v>0</v>
      </c>
      <c r="GT57" s="18">
        <v>0</v>
      </c>
      <c r="GU57" s="18">
        <v>0</v>
      </c>
      <c r="GV57" s="18">
        <v>0</v>
      </c>
      <c r="GW57" s="18">
        <v>0</v>
      </c>
      <c r="GX57" s="18">
        <v>0</v>
      </c>
      <c r="GY57" s="18">
        <v>0</v>
      </c>
      <c r="GZ57" s="19">
        <v>0</v>
      </c>
      <c r="HA57" s="19">
        <v>0</v>
      </c>
      <c r="HB57" s="18">
        <v>0</v>
      </c>
      <c r="HC57" s="18">
        <v>0</v>
      </c>
      <c r="HD57" s="18">
        <v>0</v>
      </c>
      <c r="HE57" s="18">
        <v>0</v>
      </c>
      <c r="HF57" s="19">
        <v>0</v>
      </c>
      <c r="HG57" s="19">
        <v>0</v>
      </c>
      <c r="HH57" s="18">
        <v>0</v>
      </c>
      <c r="HI57" s="18">
        <v>0</v>
      </c>
      <c r="HJ57" s="18">
        <v>0</v>
      </c>
      <c r="HK57" s="18">
        <v>0</v>
      </c>
      <c r="HL57" s="19">
        <v>0</v>
      </c>
      <c r="HM57" s="19">
        <v>0</v>
      </c>
      <c r="HN57" s="18">
        <v>0</v>
      </c>
      <c r="HO57" s="18">
        <v>0</v>
      </c>
      <c r="HP57" s="18">
        <v>0</v>
      </c>
      <c r="HQ57" s="18">
        <v>0</v>
      </c>
      <c r="HR57" s="18">
        <v>0</v>
      </c>
      <c r="HS57" s="18">
        <v>0</v>
      </c>
      <c r="HT57" s="18">
        <v>395076972.96184313</v>
      </c>
      <c r="HU57" s="18">
        <v>0</v>
      </c>
      <c r="HV57" s="19">
        <v>395076972.96184313</v>
      </c>
    </row>
    <row r="58" spans="1:230" s="35" customFormat="1" ht="12.75" customHeight="1">
      <c r="A58" s="57" t="s">
        <v>249</v>
      </c>
      <c r="B58" s="17">
        <v>2005</v>
      </c>
      <c r="C58" s="58" t="s">
        <v>247</v>
      </c>
      <c r="D58" s="19">
        <v>0</v>
      </c>
      <c r="E58" s="19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154598.32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18">
        <v>0</v>
      </c>
      <c r="EH58" s="18">
        <v>0</v>
      </c>
      <c r="EI58" s="18">
        <v>0</v>
      </c>
      <c r="EJ58" s="18">
        <v>0</v>
      </c>
      <c r="EK58" s="18">
        <v>0</v>
      </c>
      <c r="EL58" s="18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18">
        <v>0</v>
      </c>
      <c r="EW58" s="18">
        <v>0</v>
      </c>
      <c r="EX58" s="18">
        <v>0</v>
      </c>
      <c r="EY58" s="18">
        <v>0</v>
      </c>
      <c r="EZ58" s="18">
        <v>0</v>
      </c>
      <c r="FA58" s="18">
        <v>0</v>
      </c>
      <c r="FB58" s="18">
        <v>0</v>
      </c>
      <c r="FC58" s="18">
        <v>0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18">
        <v>0</v>
      </c>
      <c r="FL58" s="18">
        <v>0</v>
      </c>
      <c r="FM58" s="18">
        <v>0</v>
      </c>
      <c r="FN58" s="19">
        <v>208862825.71000001</v>
      </c>
      <c r="FO58" s="19">
        <v>0</v>
      </c>
      <c r="FP58" s="18">
        <v>28000</v>
      </c>
      <c r="FQ58" s="18">
        <v>0</v>
      </c>
      <c r="FR58" s="18">
        <v>31722886.630000003</v>
      </c>
      <c r="FS58" s="18">
        <v>0</v>
      </c>
      <c r="FT58" s="19">
        <v>7653115.3299999991</v>
      </c>
      <c r="FU58" s="19">
        <v>0</v>
      </c>
      <c r="FV58" s="18">
        <v>140842.34</v>
      </c>
      <c r="FW58" s="18">
        <v>0</v>
      </c>
      <c r="FX58" s="18">
        <v>7512272.9899999993</v>
      </c>
      <c r="FY58" s="18">
        <v>0</v>
      </c>
      <c r="FZ58" s="19">
        <v>169458823.75</v>
      </c>
      <c r="GA58" s="19">
        <v>0</v>
      </c>
      <c r="GB58" s="18">
        <v>13907303.43</v>
      </c>
      <c r="GC58" s="18">
        <v>0</v>
      </c>
      <c r="GD58" s="18">
        <v>155551520.31999999</v>
      </c>
      <c r="GE58" s="18">
        <v>0</v>
      </c>
      <c r="GF58" s="18">
        <v>18079394.757849999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38781.08</v>
      </c>
      <c r="GO58" s="18">
        <v>0</v>
      </c>
      <c r="GP58" s="18">
        <v>0</v>
      </c>
      <c r="GQ58" s="18">
        <v>0</v>
      </c>
      <c r="GR58" s="18">
        <v>0</v>
      </c>
      <c r="GS58" s="18">
        <v>0</v>
      </c>
      <c r="GT58" s="18">
        <v>0</v>
      </c>
      <c r="GU58" s="18">
        <v>0</v>
      </c>
      <c r="GV58" s="18">
        <v>0</v>
      </c>
      <c r="GW58" s="18">
        <v>0</v>
      </c>
      <c r="GX58" s="18">
        <v>0</v>
      </c>
      <c r="GY58" s="18">
        <v>0</v>
      </c>
      <c r="GZ58" s="19">
        <v>0</v>
      </c>
      <c r="HA58" s="19">
        <v>0</v>
      </c>
      <c r="HB58" s="18">
        <v>0</v>
      </c>
      <c r="HC58" s="18">
        <v>0</v>
      </c>
      <c r="HD58" s="18">
        <v>0</v>
      </c>
      <c r="HE58" s="18">
        <v>0</v>
      </c>
      <c r="HF58" s="19">
        <v>0</v>
      </c>
      <c r="HG58" s="19">
        <v>0</v>
      </c>
      <c r="HH58" s="18">
        <v>0</v>
      </c>
      <c r="HI58" s="18">
        <v>0</v>
      </c>
      <c r="HJ58" s="18">
        <v>0</v>
      </c>
      <c r="HK58" s="18">
        <v>0</v>
      </c>
      <c r="HL58" s="19">
        <v>0</v>
      </c>
      <c r="HM58" s="19">
        <v>0</v>
      </c>
      <c r="HN58" s="18">
        <v>0</v>
      </c>
      <c r="HO58" s="18">
        <v>0</v>
      </c>
      <c r="HP58" s="18">
        <v>0</v>
      </c>
      <c r="HQ58" s="18">
        <v>0</v>
      </c>
      <c r="HR58" s="18">
        <v>0</v>
      </c>
      <c r="HS58" s="18">
        <v>0</v>
      </c>
      <c r="HT58" s="18">
        <v>227135599.8678501</v>
      </c>
      <c r="HU58" s="18">
        <v>0</v>
      </c>
      <c r="HV58" s="19">
        <v>227135599.8678501</v>
      </c>
    </row>
    <row r="59" spans="1:230" s="35" customFormat="1" ht="12.75" customHeight="1">
      <c r="A59" s="57" t="s">
        <v>251</v>
      </c>
      <c r="B59" s="17">
        <v>2006</v>
      </c>
      <c r="C59" s="58" t="s">
        <v>252</v>
      </c>
      <c r="D59" s="19">
        <v>0</v>
      </c>
      <c r="E59" s="19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133767.09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v>0</v>
      </c>
      <c r="FC59" s="18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9">
        <v>0</v>
      </c>
      <c r="FO59" s="19">
        <v>0</v>
      </c>
      <c r="FP59" s="18">
        <v>0</v>
      </c>
      <c r="FQ59" s="18">
        <v>0</v>
      </c>
      <c r="FR59" s="18">
        <v>0</v>
      </c>
      <c r="FS59" s="18">
        <v>0</v>
      </c>
      <c r="FT59" s="19">
        <v>0</v>
      </c>
      <c r="FU59" s="19">
        <v>0</v>
      </c>
      <c r="FV59" s="18">
        <v>0</v>
      </c>
      <c r="FW59" s="18">
        <v>0</v>
      </c>
      <c r="FX59" s="18">
        <v>0</v>
      </c>
      <c r="FY59" s="18">
        <v>0</v>
      </c>
      <c r="FZ59" s="19">
        <v>0</v>
      </c>
      <c r="GA59" s="19">
        <v>0</v>
      </c>
      <c r="GB59" s="18">
        <v>0</v>
      </c>
      <c r="GC59" s="18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49391063.060000002</v>
      </c>
      <c r="GO59" s="18">
        <v>0</v>
      </c>
      <c r="GP59" s="18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9">
        <v>0</v>
      </c>
      <c r="HA59" s="19">
        <v>0</v>
      </c>
      <c r="HB59" s="18">
        <v>0</v>
      </c>
      <c r="HC59" s="18">
        <v>0</v>
      </c>
      <c r="HD59" s="18">
        <v>0</v>
      </c>
      <c r="HE59" s="18">
        <v>0</v>
      </c>
      <c r="HF59" s="19">
        <v>0</v>
      </c>
      <c r="HG59" s="19">
        <v>0</v>
      </c>
      <c r="HH59" s="18">
        <v>0</v>
      </c>
      <c r="HI59" s="18">
        <v>0</v>
      </c>
      <c r="HJ59" s="18">
        <v>0</v>
      </c>
      <c r="HK59" s="18">
        <v>0</v>
      </c>
      <c r="HL59" s="19">
        <v>0</v>
      </c>
      <c r="HM59" s="19">
        <v>0</v>
      </c>
      <c r="HN59" s="18">
        <v>0</v>
      </c>
      <c r="HO59" s="18">
        <v>0</v>
      </c>
      <c r="HP59" s="18">
        <v>0</v>
      </c>
      <c r="HQ59" s="18">
        <v>0</v>
      </c>
      <c r="HR59" s="18">
        <v>0</v>
      </c>
      <c r="HS59" s="18">
        <v>0</v>
      </c>
      <c r="HT59" s="18">
        <v>49524830.150000006</v>
      </c>
      <c r="HU59" s="18">
        <v>0</v>
      </c>
      <c r="HV59" s="19">
        <v>49524830.150000006</v>
      </c>
    </row>
    <row r="60" spans="1:230" s="35" customFormat="1" ht="12.75" customHeight="1">
      <c r="A60" s="57" t="s">
        <v>254</v>
      </c>
      <c r="B60" s="17">
        <v>2007</v>
      </c>
      <c r="C60" s="58" t="s">
        <v>247</v>
      </c>
      <c r="D60" s="19">
        <v>0</v>
      </c>
      <c r="E60" s="19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188849.22000000003</v>
      </c>
      <c r="DE60" s="18">
        <v>0</v>
      </c>
      <c r="DF60" s="18">
        <v>34907.42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18">
        <v>0</v>
      </c>
      <c r="EH60" s="18">
        <v>0</v>
      </c>
      <c r="EI60" s="18">
        <v>0</v>
      </c>
      <c r="EJ60" s="18">
        <v>0</v>
      </c>
      <c r="EK60" s="18">
        <v>0</v>
      </c>
      <c r="EL60" s="18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18">
        <v>0</v>
      </c>
      <c r="EW60" s="18">
        <v>0</v>
      </c>
      <c r="EX60" s="18">
        <v>0</v>
      </c>
      <c r="EY60" s="18">
        <v>0</v>
      </c>
      <c r="EZ60" s="18">
        <v>0</v>
      </c>
      <c r="FA60" s="18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18">
        <v>0</v>
      </c>
      <c r="FL60" s="18">
        <v>0</v>
      </c>
      <c r="FM60" s="18">
        <v>0</v>
      </c>
      <c r="FN60" s="19">
        <v>0</v>
      </c>
      <c r="FO60" s="19">
        <v>0</v>
      </c>
      <c r="FP60" s="18">
        <v>0</v>
      </c>
      <c r="FQ60" s="18">
        <v>0</v>
      </c>
      <c r="FR60" s="18">
        <v>0</v>
      </c>
      <c r="FS60" s="18">
        <v>0</v>
      </c>
      <c r="FT60" s="19">
        <v>0</v>
      </c>
      <c r="FU60" s="19">
        <v>0</v>
      </c>
      <c r="FV60" s="18">
        <v>0</v>
      </c>
      <c r="FW60" s="18">
        <v>0</v>
      </c>
      <c r="FX60" s="18">
        <v>0</v>
      </c>
      <c r="FY60" s="18">
        <v>0</v>
      </c>
      <c r="FZ60" s="19">
        <v>0</v>
      </c>
      <c r="GA60" s="19">
        <v>0</v>
      </c>
      <c r="GB60" s="18">
        <v>0</v>
      </c>
      <c r="GC60" s="18">
        <v>0</v>
      </c>
      <c r="GD60" s="18">
        <v>0</v>
      </c>
      <c r="GE60" s="18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25161311.000000112</v>
      </c>
      <c r="GO60" s="18">
        <v>0</v>
      </c>
      <c r="GP60" s="18">
        <v>0</v>
      </c>
      <c r="GQ60" s="18">
        <v>0</v>
      </c>
      <c r="GR60" s="18">
        <v>0</v>
      </c>
      <c r="GS60" s="18">
        <v>0</v>
      </c>
      <c r="GT60" s="18">
        <v>0</v>
      </c>
      <c r="GU60" s="18">
        <v>0</v>
      </c>
      <c r="GV60" s="18">
        <v>0</v>
      </c>
      <c r="GW60" s="18">
        <v>0</v>
      </c>
      <c r="GX60" s="18">
        <v>0</v>
      </c>
      <c r="GY60" s="18">
        <v>0</v>
      </c>
      <c r="GZ60" s="19">
        <v>0</v>
      </c>
      <c r="HA60" s="19">
        <v>0</v>
      </c>
      <c r="HB60" s="18">
        <v>0</v>
      </c>
      <c r="HC60" s="18">
        <v>0</v>
      </c>
      <c r="HD60" s="18">
        <v>0</v>
      </c>
      <c r="HE60" s="18">
        <v>0</v>
      </c>
      <c r="HF60" s="19">
        <v>0</v>
      </c>
      <c r="HG60" s="19">
        <v>0</v>
      </c>
      <c r="HH60" s="18">
        <v>0</v>
      </c>
      <c r="HI60" s="18">
        <v>0</v>
      </c>
      <c r="HJ60" s="18">
        <v>0</v>
      </c>
      <c r="HK60" s="18">
        <v>0</v>
      </c>
      <c r="HL60" s="19">
        <v>0</v>
      </c>
      <c r="HM60" s="19">
        <v>0</v>
      </c>
      <c r="HN60" s="18">
        <v>0</v>
      </c>
      <c r="HO60" s="18">
        <v>0</v>
      </c>
      <c r="HP60" s="18">
        <v>0</v>
      </c>
      <c r="HQ60" s="18">
        <v>0</v>
      </c>
      <c r="HR60" s="18">
        <v>0</v>
      </c>
      <c r="HS60" s="18">
        <v>0</v>
      </c>
      <c r="HT60" s="18">
        <v>25385067.640000112</v>
      </c>
      <c r="HU60" s="18">
        <v>0</v>
      </c>
      <c r="HV60" s="19">
        <v>25385067.640000112</v>
      </c>
    </row>
    <row r="61" spans="1:230" s="35" customFormat="1" ht="12.75" customHeight="1">
      <c r="A61" s="57" t="s">
        <v>256</v>
      </c>
      <c r="B61" s="17">
        <v>2008</v>
      </c>
      <c r="C61" s="58" t="s">
        <v>247</v>
      </c>
      <c r="D61" s="19">
        <v>0</v>
      </c>
      <c r="E61" s="19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18">
        <v>0</v>
      </c>
      <c r="EH61" s="18">
        <v>0</v>
      </c>
      <c r="EI61" s="18">
        <v>0</v>
      </c>
      <c r="EJ61" s="18">
        <v>0</v>
      </c>
      <c r="EK61" s="18">
        <v>0</v>
      </c>
      <c r="EL61" s="18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18">
        <v>0</v>
      </c>
      <c r="EW61" s="18">
        <v>0</v>
      </c>
      <c r="EX61" s="18">
        <v>0</v>
      </c>
      <c r="EY61" s="18">
        <v>0</v>
      </c>
      <c r="EZ61" s="18">
        <v>0</v>
      </c>
      <c r="FA61" s="18">
        <v>0</v>
      </c>
      <c r="FB61" s="18">
        <v>0</v>
      </c>
      <c r="FC61" s="18">
        <v>0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18">
        <v>0</v>
      </c>
      <c r="FL61" s="18">
        <v>0</v>
      </c>
      <c r="FM61" s="18">
        <v>0</v>
      </c>
      <c r="FN61" s="19">
        <v>0</v>
      </c>
      <c r="FO61" s="19">
        <v>0</v>
      </c>
      <c r="FP61" s="18">
        <v>0</v>
      </c>
      <c r="FQ61" s="18">
        <v>0</v>
      </c>
      <c r="FR61" s="18">
        <v>0</v>
      </c>
      <c r="FS61" s="18">
        <v>0</v>
      </c>
      <c r="FT61" s="19">
        <v>0</v>
      </c>
      <c r="FU61" s="19">
        <v>0</v>
      </c>
      <c r="FV61" s="18">
        <v>0</v>
      </c>
      <c r="FW61" s="18">
        <v>0</v>
      </c>
      <c r="FX61" s="18">
        <v>0</v>
      </c>
      <c r="FY61" s="18">
        <v>0</v>
      </c>
      <c r="FZ61" s="19">
        <v>0</v>
      </c>
      <c r="GA61" s="19">
        <v>0</v>
      </c>
      <c r="GB61" s="18">
        <v>0</v>
      </c>
      <c r="GC61" s="18">
        <v>0</v>
      </c>
      <c r="GD61" s="18">
        <v>0</v>
      </c>
      <c r="GE61" s="18">
        <v>0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40483802</v>
      </c>
      <c r="GO61" s="18">
        <v>0</v>
      </c>
      <c r="GP61" s="18">
        <v>0</v>
      </c>
      <c r="GQ61" s="18">
        <v>0</v>
      </c>
      <c r="GR61" s="18">
        <v>0</v>
      </c>
      <c r="GS61" s="18">
        <v>0</v>
      </c>
      <c r="GT61" s="18">
        <v>0</v>
      </c>
      <c r="GU61" s="18">
        <v>0</v>
      </c>
      <c r="GV61" s="18">
        <v>0</v>
      </c>
      <c r="GW61" s="18">
        <v>0</v>
      </c>
      <c r="GX61" s="18">
        <v>0</v>
      </c>
      <c r="GY61" s="18">
        <v>0</v>
      </c>
      <c r="GZ61" s="19">
        <v>0</v>
      </c>
      <c r="HA61" s="19">
        <v>0</v>
      </c>
      <c r="HB61" s="18">
        <v>0</v>
      </c>
      <c r="HC61" s="18">
        <v>0</v>
      </c>
      <c r="HD61" s="18">
        <v>0</v>
      </c>
      <c r="HE61" s="18">
        <v>0</v>
      </c>
      <c r="HF61" s="19">
        <v>0</v>
      </c>
      <c r="HG61" s="19">
        <v>0</v>
      </c>
      <c r="HH61" s="18">
        <v>0</v>
      </c>
      <c r="HI61" s="18">
        <v>0</v>
      </c>
      <c r="HJ61" s="18">
        <v>0</v>
      </c>
      <c r="HK61" s="18">
        <v>0</v>
      </c>
      <c r="HL61" s="19">
        <v>0</v>
      </c>
      <c r="HM61" s="19">
        <v>0</v>
      </c>
      <c r="HN61" s="18">
        <v>0</v>
      </c>
      <c r="HO61" s="18">
        <v>0</v>
      </c>
      <c r="HP61" s="18">
        <v>0</v>
      </c>
      <c r="HQ61" s="18">
        <v>0</v>
      </c>
      <c r="HR61" s="18">
        <v>0</v>
      </c>
      <c r="HS61" s="18">
        <v>0</v>
      </c>
      <c r="HT61" s="18">
        <v>40483802</v>
      </c>
      <c r="HU61" s="18">
        <v>0</v>
      </c>
      <c r="HV61" s="19">
        <v>40483802</v>
      </c>
    </row>
    <row r="62" spans="1:230" s="35" customFormat="1" ht="12.75" customHeight="1">
      <c r="A62" s="57" t="s">
        <v>258</v>
      </c>
      <c r="B62" s="17">
        <v>3001</v>
      </c>
      <c r="C62" s="58" t="s">
        <v>252</v>
      </c>
      <c r="D62" s="19"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18">
        <v>0</v>
      </c>
      <c r="EH62" s="18">
        <v>0</v>
      </c>
      <c r="EI62" s="18">
        <v>0</v>
      </c>
      <c r="EJ62" s="18">
        <v>0</v>
      </c>
      <c r="EK62" s="18">
        <v>0</v>
      </c>
      <c r="EL62" s="18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18">
        <v>0</v>
      </c>
      <c r="EW62" s="18">
        <v>0</v>
      </c>
      <c r="EX62" s="18">
        <v>0</v>
      </c>
      <c r="EY62" s="18">
        <v>0</v>
      </c>
      <c r="EZ62" s="18">
        <v>0</v>
      </c>
      <c r="FA62" s="18">
        <v>0</v>
      </c>
      <c r="FB62" s="18">
        <v>0</v>
      </c>
      <c r="FC62" s="18">
        <v>0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18">
        <v>0</v>
      </c>
      <c r="FL62" s="18">
        <v>0</v>
      </c>
      <c r="FM62" s="18">
        <v>0</v>
      </c>
      <c r="FN62" s="19">
        <v>526663.66949999973</v>
      </c>
      <c r="FO62" s="19">
        <v>0</v>
      </c>
      <c r="FP62" s="18">
        <v>0</v>
      </c>
      <c r="FQ62" s="18">
        <v>0</v>
      </c>
      <c r="FR62" s="18">
        <v>0</v>
      </c>
      <c r="FS62" s="18">
        <v>0</v>
      </c>
      <c r="FT62" s="19">
        <v>0</v>
      </c>
      <c r="FU62" s="19">
        <v>0</v>
      </c>
      <c r="FV62" s="18">
        <v>0</v>
      </c>
      <c r="FW62" s="18">
        <v>0</v>
      </c>
      <c r="FX62" s="18">
        <v>0</v>
      </c>
      <c r="FY62" s="18">
        <v>0</v>
      </c>
      <c r="FZ62" s="19">
        <v>526663.66949999973</v>
      </c>
      <c r="GA62" s="19">
        <v>0</v>
      </c>
      <c r="GB62" s="18">
        <v>0</v>
      </c>
      <c r="GC62" s="18">
        <v>0</v>
      </c>
      <c r="GD62" s="18">
        <v>526663.66949999973</v>
      </c>
      <c r="GE62" s="18">
        <v>0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0.1</v>
      </c>
      <c r="GM62" s="18">
        <v>0</v>
      </c>
      <c r="GN62" s="18">
        <v>2813243416.1312532</v>
      </c>
      <c r="GO62" s="18">
        <v>0</v>
      </c>
      <c r="GP62" s="18">
        <v>0</v>
      </c>
      <c r="GQ62" s="18">
        <v>0</v>
      </c>
      <c r="GR62" s="18">
        <v>0</v>
      </c>
      <c r="GS62" s="18">
        <v>0</v>
      </c>
      <c r="GT62" s="18">
        <v>0</v>
      </c>
      <c r="GU62" s="18">
        <v>0</v>
      </c>
      <c r="GV62" s="18">
        <v>0</v>
      </c>
      <c r="GW62" s="18">
        <v>0</v>
      </c>
      <c r="GX62" s="18">
        <v>0</v>
      </c>
      <c r="GY62" s="18">
        <v>0</v>
      </c>
      <c r="GZ62" s="19">
        <v>0</v>
      </c>
      <c r="HA62" s="19">
        <v>0</v>
      </c>
      <c r="HB62" s="18">
        <v>0</v>
      </c>
      <c r="HC62" s="18">
        <v>0</v>
      </c>
      <c r="HD62" s="18">
        <v>0</v>
      </c>
      <c r="HE62" s="18">
        <v>0</v>
      </c>
      <c r="HF62" s="19">
        <v>0</v>
      </c>
      <c r="HG62" s="19">
        <v>0</v>
      </c>
      <c r="HH62" s="18">
        <v>0</v>
      </c>
      <c r="HI62" s="18">
        <v>0</v>
      </c>
      <c r="HJ62" s="18">
        <v>0</v>
      </c>
      <c r="HK62" s="18">
        <v>0</v>
      </c>
      <c r="HL62" s="19">
        <v>0</v>
      </c>
      <c r="HM62" s="19">
        <v>0</v>
      </c>
      <c r="HN62" s="18">
        <v>0</v>
      </c>
      <c r="HO62" s="18">
        <v>0</v>
      </c>
      <c r="HP62" s="18">
        <v>0</v>
      </c>
      <c r="HQ62" s="18">
        <v>0</v>
      </c>
      <c r="HR62" s="18">
        <v>0</v>
      </c>
      <c r="HS62" s="18">
        <v>0</v>
      </c>
      <c r="HT62" s="18">
        <v>2813770079.9007535</v>
      </c>
      <c r="HU62" s="18">
        <v>0</v>
      </c>
      <c r="HV62" s="19">
        <v>2813770079.9007535</v>
      </c>
    </row>
    <row r="63" spans="1:230" s="35" customFormat="1" ht="12.75" customHeight="1">
      <c r="A63" s="57" t="s">
        <v>260</v>
      </c>
      <c r="B63" s="17">
        <v>3002</v>
      </c>
      <c r="C63" s="58" t="s">
        <v>252</v>
      </c>
      <c r="D63" s="19"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97418.76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0</v>
      </c>
      <c r="EZ63" s="18">
        <v>0</v>
      </c>
      <c r="FA63" s="18">
        <v>0</v>
      </c>
      <c r="FB63" s="18">
        <v>0</v>
      </c>
      <c r="FC63" s="18">
        <v>0</v>
      </c>
      <c r="FD63" s="18">
        <v>0</v>
      </c>
      <c r="FE63" s="18">
        <v>0</v>
      </c>
      <c r="FF63" s="18">
        <v>0</v>
      </c>
      <c r="FG63" s="18">
        <v>0</v>
      </c>
      <c r="FH63" s="18">
        <v>0</v>
      </c>
      <c r="FI63" s="18">
        <v>0</v>
      </c>
      <c r="FJ63" s="18">
        <v>0</v>
      </c>
      <c r="FK63" s="18">
        <v>0</v>
      </c>
      <c r="FL63" s="18">
        <v>0</v>
      </c>
      <c r="FM63" s="18">
        <v>0</v>
      </c>
      <c r="FN63" s="19">
        <v>0</v>
      </c>
      <c r="FO63" s="19">
        <v>0</v>
      </c>
      <c r="FP63" s="18">
        <v>0</v>
      </c>
      <c r="FQ63" s="18">
        <v>0</v>
      </c>
      <c r="FR63" s="18">
        <v>0</v>
      </c>
      <c r="FS63" s="18">
        <v>0</v>
      </c>
      <c r="FT63" s="19">
        <v>0</v>
      </c>
      <c r="FU63" s="19">
        <v>0</v>
      </c>
      <c r="FV63" s="18">
        <v>0</v>
      </c>
      <c r="FW63" s="18">
        <v>0</v>
      </c>
      <c r="FX63" s="18">
        <v>0</v>
      </c>
      <c r="FY63" s="18">
        <v>0</v>
      </c>
      <c r="FZ63" s="19">
        <v>0</v>
      </c>
      <c r="GA63" s="19">
        <v>0</v>
      </c>
      <c r="GB63" s="18">
        <v>0</v>
      </c>
      <c r="GC63" s="18">
        <v>0</v>
      </c>
      <c r="GD63" s="18">
        <v>0</v>
      </c>
      <c r="GE63" s="18">
        <v>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295673534.57000011</v>
      </c>
      <c r="GO63" s="18">
        <v>0</v>
      </c>
      <c r="GP63" s="18">
        <v>0</v>
      </c>
      <c r="GQ63" s="18">
        <v>0</v>
      </c>
      <c r="GR63" s="18">
        <v>0</v>
      </c>
      <c r="GS63" s="18">
        <v>0</v>
      </c>
      <c r="GT63" s="18">
        <v>0</v>
      </c>
      <c r="GU63" s="18">
        <v>0</v>
      </c>
      <c r="GV63" s="18">
        <v>0</v>
      </c>
      <c r="GW63" s="18">
        <v>0</v>
      </c>
      <c r="GX63" s="18">
        <v>0</v>
      </c>
      <c r="GY63" s="18">
        <v>0</v>
      </c>
      <c r="GZ63" s="19">
        <v>0</v>
      </c>
      <c r="HA63" s="19">
        <v>0</v>
      </c>
      <c r="HB63" s="18">
        <v>0</v>
      </c>
      <c r="HC63" s="18">
        <v>0</v>
      </c>
      <c r="HD63" s="18">
        <v>0</v>
      </c>
      <c r="HE63" s="18">
        <v>0</v>
      </c>
      <c r="HF63" s="19">
        <v>0</v>
      </c>
      <c r="HG63" s="19">
        <v>0</v>
      </c>
      <c r="HH63" s="18">
        <v>0</v>
      </c>
      <c r="HI63" s="18">
        <v>0</v>
      </c>
      <c r="HJ63" s="18">
        <v>0</v>
      </c>
      <c r="HK63" s="18">
        <v>0</v>
      </c>
      <c r="HL63" s="19">
        <v>0</v>
      </c>
      <c r="HM63" s="19">
        <v>0</v>
      </c>
      <c r="HN63" s="18">
        <v>0</v>
      </c>
      <c r="HO63" s="18">
        <v>0</v>
      </c>
      <c r="HP63" s="18">
        <v>0</v>
      </c>
      <c r="HQ63" s="18">
        <v>0</v>
      </c>
      <c r="HR63" s="18">
        <v>0</v>
      </c>
      <c r="HS63" s="18">
        <v>0</v>
      </c>
      <c r="HT63" s="18">
        <v>295770953.3300001</v>
      </c>
      <c r="HU63" s="18">
        <v>0</v>
      </c>
      <c r="HV63" s="19">
        <v>295770953.3300001</v>
      </c>
    </row>
    <row r="64" spans="1:230" s="35" customFormat="1" ht="12.75" customHeight="1">
      <c r="A64" s="57" t="s">
        <v>262</v>
      </c>
      <c r="B64" s="17">
        <v>3003</v>
      </c>
      <c r="C64" s="58" t="s">
        <v>252</v>
      </c>
      <c r="D64" s="19"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13638.600000000002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18">
        <v>0</v>
      </c>
      <c r="EH64" s="18">
        <v>0</v>
      </c>
      <c r="EI64" s="18">
        <v>0</v>
      </c>
      <c r="EJ64" s="18">
        <v>0</v>
      </c>
      <c r="EK64" s="18">
        <v>0</v>
      </c>
      <c r="EL64" s="18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18">
        <v>0</v>
      </c>
      <c r="EW64" s="18">
        <v>0</v>
      </c>
      <c r="EX64" s="18">
        <v>0</v>
      </c>
      <c r="EY64" s="18">
        <v>0</v>
      </c>
      <c r="EZ64" s="18">
        <v>0</v>
      </c>
      <c r="FA64" s="18">
        <v>0</v>
      </c>
      <c r="FB64" s="18">
        <v>0</v>
      </c>
      <c r="FC64" s="18">
        <v>0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18">
        <v>0</v>
      </c>
      <c r="FL64" s="18">
        <v>0</v>
      </c>
      <c r="FM64" s="18">
        <v>0</v>
      </c>
      <c r="FN64" s="19">
        <v>0</v>
      </c>
      <c r="FO64" s="19">
        <v>0</v>
      </c>
      <c r="FP64" s="18">
        <v>0</v>
      </c>
      <c r="FQ64" s="18">
        <v>0</v>
      </c>
      <c r="FR64" s="18">
        <v>0</v>
      </c>
      <c r="FS64" s="18">
        <v>0</v>
      </c>
      <c r="FT64" s="19">
        <v>0</v>
      </c>
      <c r="FU64" s="19">
        <v>0</v>
      </c>
      <c r="FV64" s="18">
        <v>0</v>
      </c>
      <c r="FW64" s="18">
        <v>0</v>
      </c>
      <c r="FX64" s="18">
        <v>0</v>
      </c>
      <c r="FY64" s="18">
        <v>0</v>
      </c>
      <c r="FZ64" s="19">
        <v>0</v>
      </c>
      <c r="GA64" s="19">
        <v>0</v>
      </c>
      <c r="GB64" s="18">
        <v>0</v>
      </c>
      <c r="GC64" s="18">
        <v>0</v>
      </c>
      <c r="GD64" s="18">
        <v>0</v>
      </c>
      <c r="GE64" s="18">
        <v>0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2305192325.1900005</v>
      </c>
      <c r="GO64" s="18">
        <v>0</v>
      </c>
      <c r="GP64" s="18">
        <v>0</v>
      </c>
      <c r="GQ64" s="18">
        <v>0</v>
      </c>
      <c r="GR64" s="18">
        <v>0</v>
      </c>
      <c r="GS64" s="18">
        <v>0</v>
      </c>
      <c r="GT64" s="18">
        <v>0</v>
      </c>
      <c r="GU64" s="18">
        <v>0</v>
      </c>
      <c r="GV64" s="18">
        <v>0</v>
      </c>
      <c r="GW64" s="18">
        <v>0</v>
      </c>
      <c r="GX64" s="18">
        <v>0</v>
      </c>
      <c r="GY64" s="18">
        <v>0</v>
      </c>
      <c r="GZ64" s="19">
        <v>0</v>
      </c>
      <c r="HA64" s="19">
        <v>0</v>
      </c>
      <c r="HB64" s="18">
        <v>0</v>
      </c>
      <c r="HC64" s="18">
        <v>0</v>
      </c>
      <c r="HD64" s="18">
        <v>0</v>
      </c>
      <c r="HE64" s="18">
        <v>0</v>
      </c>
      <c r="HF64" s="19">
        <v>0</v>
      </c>
      <c r="HG64" s="19">
        <v>0</v>
      </c>
      <c r="HH64" s="18">
        <v>0</v>
      </c>
      <c r="HI64" s="18">
        <v>0</v>
      </c>
      <c r="HJ64" s="18">
        <v>0</v>
      </c>
      <c r="HK64" s="18">
        <v>0</v>
      </c>
      <c r="HL64" s="19">
        <v>0</v>
      </c>
      <c r="HM64" s="19">
        <v>0</v>
      </c>
      <c r="HN64" s="18">
        <v>0</v>
      </c>
      <c r="HO64" s="18">
        <v>0</v>
      </c>
      <c r="HP64" s="18">
        <v>0</v>
      </c>
      <c r="HQ64" s="18">
        <v>0</v>
      </c>
      <c r="HR64" s="18">
        <v>0</v>
      </c>
      <c r="HS64" s="18">
        <v>0</v>
      </c>
      <c r="HT64" s="18">
        <v>2305205963.7900004</v>
      </c>
      <c r="HU64" s="18">
        <v>0</v>
      </c>
      <c r="HV64" s="19">
        <v>2305205963.7900004</v>
      </c>
    </row>
    <row r="65" spans="1:230" s="35" customFormat="1" ht="12.75" customHeight="1">
      <c r="A65" s="57" t="s">
        <v>264</v>
      </c>
      <c r="B65" s="17">
        <v>3004</v>
      </c>
      <c r="C65" s="58" t="s">
        <v>252</v>
      </c>
      <c r="D65" s="19"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626740.1800000004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18">
        <v>0</v>
      </c>
      <c r="EH65" s="18">
        <v>0</v>
      </c>
      <c r="EI65" s="18">
        <v>0</v>
      </c>
      <c r="EJ65" s="18">
        <v>0</v>
      </c>
      <c r="EK65" s="18">
        <v>0</v>
      </c>
      <c r="EL65" s="18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18">
        <v>0</v>
      </c>
      <c r="EW65" s="18">
        <v>0</v>
      </c>
      <c r="EX65" s="18">
        <v>0</v>
      </c>
      <c r="EY65" s="18">
        <v>0</v>
      </c>
      <c r="EZ65" s="18">
        <v>0</v>
      </c>
      <c r="FA65" s="18">
        <v>0</v>
      </c>
      <c r="FB65" s="18">
        <v>0</v>
      </c>
      <c r="FC65" s="18">
        <v>0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18">
        <v>0</v>
      </c>
      <c r="FL65" s="18">
        <v>0</v>
      </c>
      <c r="FM65" s="18">
        <v>0</v>
      </c>
      <c r="FN65" s="19">
        <v>0</v>
      </c>
      <c r="FO65" s="19">
        <v>0</v>
      </c>
      <c r="FP65" s="18">
        <v>0</v>
      </c>
      <c r="FQ65" s="18">
        <v>0</v>
      </c>
      <c r="FR65" s="18">
        <v>0</v>
      </c>
      <c r="FS65" s="18">
        <v>0</v>
      </c>
      <c r="FT65" s="19">
        <v>0</v>
      </c>
      <c r="FU65" s="19">
        <v>0</v>
      </c>
      <c r="FV65" s="18">
        <v>0</v>
      </c>
      <c r="FW65" s="18">
        <v>0</v>
      </c>
      <c r="FX65" s="18">
        <v>0</v>
      </c>
      <c r="FY65" s="18">
        <v>0</v>
      </c>
      <c r="FZ65" s="19">
        <v>0</v>
      </c>
      <c r="GA65" s="19">
        <v>0</v>
      </c>
      <c r="GB65" s="18">
        <v>0</v>
      </c>
      <c r="GC65" s="18">
        <v>0</v>
      </c>
      <c r="GD65" s="18">
        <v>0</v>
      </c>
      <c r="GE65" s="18">
        <v>0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19922961.140000001</v>
      </c>
      <c r="GM65" s="18">
        <v>0</v>
      </c>
      <c r="GN65" s="18">
        <v>2555648107.0900102</v>
      </c>
      <c r="GO65" s="18">
        <v>83526680.819999948</v>
      </c>
      <c r="GP65" s="18">
        <v>0</v>
      </c>
      <c r="GQ65" s="18">
        <v>0</v>
      </c>
      <c r="GR65" s="18">
        <v>0</v>
      </c>
      <c r="GS65" s="18">
        <v>0</v>
      </c>
      <c r="GT65" s="18">
        <v>0</v>
      </c>
      <c r="GU65" s="18">
        <v>0</v>
      </c>
      <c r="GV65" s="18">
        <v>0</v>
      </c>
      <c r="GW65" s="18">
        <v>0</v>
      </c>
      <c r="GX65" s="18">
        <v>0</v>
      </c>
      <c r="GY65" s="18">
        <v>0</v>
      </c>
      <c r="GZ65" s="19">
        <v>0</v>
      </c>
      <c r="HA65" s="19">
        <v>0</v>
      </c>
      <c r="HB65" s="18">
        <v>0</v>
      </c>
      <c r="HC65" s="18">
        <v>0</v>
      </c>
      <c r="HD65" s="18">
        <v>0</v>
      </c>
      <c r="HE65" s="18">
        <v>0</v>
      </c>
      <c r="HF65" s="19">
        <v>0</v>
      </c>
      <c r="HG65" s="19">
        <v>0</v>
      </c>
      <c r="HH65" s="18">
        <v>0</v>
      </c>
      <c r="HI65" s="18">
        <v>0</v>
      </c>
      <c r="HJ65" s="18">
        <v>0</v>
      </c>
      <c r="HK65" s="18">
        <v>0</v>
      </c>
      <c r="HL65" s="19">
        <v>0</v>
      </c>
      <c r="HM65" s="19">
        <v>0</v>
      </c>
      <c r="HN65" s="18">
        <v>0</v>
      </c>
      <c r="HO65" s="18">
        <v>0</v>
      </c>
      <c r="HP65" s="18">
        <v>0</v>
      </c>
      <c r="HQ65" s="18">
        <v>0</v>
      </c>
      <c r="HR65" s="18">
        <v>0</v>
      </c>
      <c r="HS65" s="18">
        <v>0</v>
      </c>
      <c r="HT65" s="18">
        <v>2576197808.4100103</v>
      </c>
      <c r="HU65" s="18">
        <v>83526680.819999948</v>
      </c>
      <c r="HV65" s="19">
        <v>2659724489.2300105</v>
      </c>
    </row>
    <row r="66" spans="1:230" s="35" customFormat="1" ht="12.75" customHeight="1">
      <c r="A66" s="57" t="s">
        <v>266</v>
      </c>
      <c r="B66" s="17">
        <v>3005</v>
      </c>
      <c r="C66" s="58" t="s">
        <v>252</v>
      </c>
      <c r="D66" s="19">
        <v>0</v>
      </c>
      <c r="E66" s="19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14125901.070005599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18">
        <v>0</v>
      </c>
      <c r="EH66" s="18">
        <v>0</v>
      </c>
      <c r="EI66" s="18">
        <v>0</v>
      </c>
      <c r="EJ66" s="18">
        <v>0</v>
      </c>
      <c r="EK66" s="18">
        <v>0</v>
      </c>
      <c r="EL66" s="18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18">
        <v>0</v>
      </c>
      <c r="EW66" s="18">
        <v>0</v>
      </c>
      <c r="EX66" s="18">
        <v>0</v>
      </c>
      <c r="EY66" s="18">
        <v>0</v>
      </c>
      <c r="EZ66" s="18">
        <v>0</v>
      </c>
      <c r="FA66" s="18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18">
        <v>0</v>
      </c>
      <c r="FL66" s="18">
        <v>0</v>
      </c>
      <c r="FM66" s="18">
        <v>0</v>
      </c>
      <c r="FN66" s="19">
        <v>0</v>
      </c>
      <c r="FO66" s="19">
        <v>0</v>
      </c>
      <c r="FP66" s="18">
        <v>0</v>
      </c>
      <c r="FQ66" s="18">
        <v>0</v>
      </c>
      <c r="FR66" s="18">
        <v>0</v>
      </c>
      <c r="FS66" s="18">
        <v>0</v>
      </c>
      <c r="FT66" s="19">
        <v>0</v>
      </c>
      <c r="FU66" s="19">
        <v>0</v>
      </c>
      <c r="FV66" s="18">
        <v>0</v>
      </c>
      <c r="FW66" s="18">
        <v>0</v>
      </c>
      <c r="FX66" s="18">
        <v>0</v>
      </c>
      <c r="FY66" s="18">
        <v>0</v>
      </c>
      <c r="FZ66" s="19">
        <v>0</v>
      </c>
      <c r="GA66" s="19">
        <v>0</v>
      </c>
      <c r="GB66" s="18">
        <v>0</v>
      </c>
      <c r="GC66" s="18">
        <v>0</v>
      </c>
      <c r="GD66" s="18">
        <v>0</v>
      </c>
      <c r="GE66" s="18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228722433.62002692</v>
      </c>
      <c r="GO66" s="18">
        <v>0</v>
      </c>
      <c r="GP66" s="18">
        <v>0</v>
      </c>
      <c r="GQ66" s="18">
        <v>0</v>
      </c>
      <c r="GR66" s="18">
        <v>0</v>
      </c>
      <c r="GS66" s="18">
        <v>0</v>
      </c>
      <c r="GT66" s="18">
        <v>0</v>
      </c>
      <c r="GU66" s="18">
        <v>0</v>
      </c>
      <c r="GV66" s="18">
        <v>0</v>
      </c>
      <c r="GW66" s="18">
        <v>0</v>
      </c>
      <c r="GX66" s="18">
        <v>0</v>
      </c>
      <c r="GY66" s="18">
        <v>0</v>
      </c>
      <c r="GZ66" s="19">
        <v>0</v>
      </c>
      <c r="HA66" s="19">
        <v>0</v>
      </c>
      <c r="HB66" s="18">
        <v>0</v>
      </c>
      <c r="HC66" s="18">
        <v>0</v>
      </c>
      <c r="HD66" s="18">
        <v>0</v>
      </c>
      <c r="HE66" s="18">
        <v>0</v>
      </c>
      <c r="HF66" s="19">
        <v>0</v>
      </c>
      <c r="HG66" s="19">
        <v>0</v>
      </c>
      <c r="HH66" s="18">
        <v>0</v>
      </c>
      <c r="HI66" s="18">
        <v>0</v>
      </c>
      <c r="HJ66" s="18">
        <v>0</v>
      </c>
      <c r="HK66" s="18">
        <v>0</v>
      </c>
      <c r="HL66" s="19">
        <v>0</v>
      </c>
      <c r="HM66" s="19">
        <v>0</v>
      </c>
      <c r="HN66" s="18">
        <v>0</v>
      </c>
      <c r="HO66" s="18">
        <v>0</v>
      </c>
      <c r="HP66" s="18">
        <v>0</v>
      </c>
      <c r="HQ66" s="18">
        <v>0</v>
      </c>
      <c r="HR66" s="18">
        <v>0</v>
      </c>
      <c r="HS66" s="18">
        <v>0</v>
      </c>
      <c r="HT66" s="18">
        <v>242848334.69003251</v>
      </c>
      <c r="HU66" s="18">
        <v>0</v>
      </c>
      <c r="HV66" s="19">
        <v>242848334.69003251</v>
      </c>
    </row>
    <row r="67" spans="1:230" s="35" customFormat="1" ht="12.75" customHeight="1">
      <c r="A67" s="57" t="s">
        <v>268</v>
      </c>
      <c r="B67" s="17">
        <v>3006</v>
      </c>
      <c r="C67" s="58" t="s">
        <v>252</v>
      </c>
      <c r="D67" s="19"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62921068.450000003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18">
        <v>0</v>
      </c>
      <c r="EH67" s="18">
        <v>0</v>
      </c>
      <c r="EI67" s="18">
        <v>0</v>
      </c>
      <c r="EJ67" s="18">
        <v>0</v>
      </c>
      <c r="EK67" s="18">
        <v>0</v>
      </c>
      <c r="EL67" s="18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18">
        <v>0</v>
      </c>
      <c r="EW67" s="18">
        <v>0</v>
      </c>
      <c r="EX67" s="18">
        <v>0</v>
      </c>
      <c r="EY67" s="18">
        <v>0</v>
      </c>
      <c r="EZ67" s="18">
        <v>0</v>
      </c>
      <c r="FA67" s="18">
        <v>0</v>
      </c>
      <c r="FB67" s="18">
        <v>0</v>
      </c>
      <c r="FC67" s="18">
        <v>0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18">
        <v>0</v>
      </c>
      <c r="FL67" s="18">
        <v>0</v>
      </c>
      <c r="FM67" s="18">
        <v>0</v>
      </c>
      <c r="FN67" s="19">
        <v>0</v>
      </c>
      <c r="FO67" s="19">
        <v>0</v>
      </c>
      <c r="FP67" s="18">
        <v>0</v>
      </c>
      <c r="FQ67" s="18">
        <v>0</v>
      </c>
      <c r="FR67" s="18">
        <v>0</v>
      </c>
      <c r="FS67" s="18">
        <v>0</v>
      </c>
      <c r="FT67" s="19">
        <v>0</v>
      </c>
      <c r="FU67" s="19">
        <v>0</v>
      </c>
      <c r="FV67" s="18">
        <v>0</v>
      </c>
      <c r="FW67" s="18">
        <v>0</v>
      </c>
      <c r="FX67" s="18">
        <v>0</v>
      </c>
      <c r="FY67" s="18">
        <v>0</v>
      </c>
      <c r="FZ67" s="19">
        <v>0</v>
      </c>
      <c r="GA67" s="19">
        <v>0</v>
      </c>
      <c r="GB67" s="18">
        <v>0</v>
      </c>
      <c r="GC67" s="18">
        <v>0</v>
      </c>
      <c r="GD67" s="18">
        <v>0</v>
      </c>
      <c r="GE67" s="18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3034639300.0999999</v>
      </c>
      <c r="GO67" s="18">
        <v>0</v>
      </c>
      <c r="GP67" s="18">
        <v>0</v>
      </c>
      <c r="GQ67" s="18">
        <v>0</v>
      </c>
      <c r="GR67" s="18">
        <v>0</v>
      </c>
      <c r="GS67" s="18">
        <v>0</v>
      </c>
      <c r="GT67" s="18">
        <v>0</v>
      </c>
      <c r="GU67" s="18">
        <v>0</v>
      </c>
      <c r="GV67" s="18">
        <v>0</v>
      </c>
      <c r="GW67" s="18">
        <v>0</v>
      </c>
      <c r="GX67" s="18">
        <v>0</v>
      </c>
      <c r="GY67" s="18">
        <v>0</v>
      </c>
      <c r="GZ67" s="19">
        <v>0</v>
      </c>
      <c r="HA67" s="19">
        <v>0</v>
      </c>
      <c r="HB67" s="18">
        <v>0</v>
      </c>
      <c r="HC67" s="18">
        <v>0</v>
      </c>
      <c r="HD67" s="18">
        <v>0</v>
      </c>
      <c r="HE67" s="18">
        <v>0</v>
      </c>
      <c r="HF67" s="19">
        <v>0</v>
      </c>
      <c r="HG67" s="19">
        <v>0</v>
      </c>
      <c r="HH67" s="18">
        <v>0</v>
      </c>
      <c r="HI67" s="18">
        <v>0</v>
      </c>
      <c r="HJ67" s="18">
        <v>0</v>
      </c>
      <c r="HK67" s="18">
        <v>0</v>
      </c>
      <c r="HL67" s="19">
        <v>0</v>
      </c>
      <c r="HM67" s="19">
        <v>0</v>
      </c>
      <c r="HN67" s="18">
        <v>0</v>
      </c>
      <c r="HO67" s="18">
        <v>0</v>
      </c>
      <c r="HP67" s="18">
        <v>0</v>
      </c>
      <c r="HQ67" s="18">
        <v>0</v>
      </c>
      <c r="HR67" s="18">
        <v>0</v>
      </c>
      <c r="HS67" s="18">
        <v>0</v>
      </c>
      <c r="HT67" s="18">
        <v>3097560368.5499997</v>
      </c>
      <c r="HU67" s="18">
        <v>0</v>
      </c>
      <c r="HV67" s="19">
        <v>3097560368.5499997</v>
      </c>
    </row>
    <row r="68" spans="1:230" s="35" customFormat="1" ht="12.75" customHeight="1">
      <c r="A68" s="57" t="s">
        <v>270</v>
      </c>
      <c r="B68" s="17">
        <v>3007</v>
      </c>
      <c r="C68" s="58" t="s">
        <v>252</v>
      </c>
      <c r="D68" s="19"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1787522.39</v>
      </c>
      <c r="DE68" s="18">
        <v>4350.04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v>0</v>
      </c>
      <c r="FC68" s="18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9">
        <v>0</v>
      </c>
      <c r="FO68" s="19">
        <v>0</v>
      </c>
      <c r="FP68" s="18">
        <v>0</v>
      </c>
      <c r="FQ68" s="18">
        <v>0</v>
      </c>
      <c r="FR68" s="18">
        <v>0</v>
      </c>
      <c r="FS68" s="18">
        <v>0</v>
      </c>
      <c r="FT68" s="19">
        <v>0</v>
      </c>
      <c r="FU68" s="19">
        <v>0</v>
      </c>
      <c r="FV68" s="18">
        <v>0</v>
      </c>
      <c r="FW68" s="18">
        <v>0</v>
      </c>
      <c r="FX68" s="18">
        <v>0</v>
      </c>
      <c r="FY68" s="18">
        <v>0</v>
      </c>
      <c r="FZ68" s="19">
        <v>0</v>
      </c>
      <c r="GA68" s="19">
        <v>0</v>
      </c>
      <c r="GB68" s="18">
        <v>0</v>
      </c>
      <c r="GC68" s="18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92618673.699999988</v>
      </c>
      <c r="GO68" s="18">
        <v>1596667.92</v>
      </c>
      <c r="GP68" s="18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18">
        <v>0</v>
      </c>
      <c r="GZ68" s="19">
        <v>0</v>
      </c>
      <c r="HA68" s="19">
        <v>0</v>
      </c>
      <c r="HB68" s="18">
        <v>0</v>
      </c>
      <c r="HC68" s="18">
        <v>0</v>
      </c>
      <c r="HD68" s="18">
        <v>0</v>
      </c>
      <c r="HE68" s="18">
        <v>0</v>
      </c>
      <c r="HF68" s="19">
        <v>0</v>
      </c>
      <c r="HG68" s="19">
        <v>0</v>
      </c>
      <c r="HH68" s="18">
        <v>0</v>
      </c>
      <c r="HI68" s="18">
        <v>0</v>
      </c>
      <c r="HJ68" s="18">
        <v>0</v>
      </c>
      <c r="HK68" s="18">
        <v>0</v>
      </c>
      <c r="HL68" s="19">
        <v>0</v>
      </c>
      <c r="HM68" s="19">
        <v>0</v>
      </c>
      <c r="HN68" s="18">
        <v>0</v>
      </c>
      <c r="HO68" s="18">
        <v>0</v>
      </c>
      <c r="HP68" s="18">
        <v>0</v>
      </c>
      <c r="HQ68" s="18">
        <v>0</v>
      </c>
      <c r="HR68" s="18">
        <v>0</v>
      </c>
      <c r="HS68" s="18">
        <v>0</v>
      </c>
      <c r="HT68" s="18">
        <v>94406196.089999989</v>
      </c>
      <c r="HU68" s="18">
        <v>1601017.96</v>
      </c>
      <c r="HV68" s="19">
        <v>96007214.049999982</v>
      </c>
    </row>
    <row r="69" spans="1:230" s="35" customFormat="1" ht="12.75" customHeight="1">
      <c r="A69" s="57" t="s">
        <v>272</v>
      </c>
      <c r="B69" s="17">
        <v>3008</v>
      </c>
      <c r="C69" s="58" t="s">
        <v>252</v>
      </c>
      <c r="D69" s="19">
        <v>0</v>
      </c>
      <c r="E69" s="19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23804732.350000001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9">
        <v>0</v>
      </c>
      <c r="FO69" s="19">
        <v>0</v>
      </c>
      <c r="FP69" s="18">
        <v>0</v>
      </c>
      <c r="FQ69" s="18">
        <v>0</v>
      </c>
      <c r="FR69" s="18">
        <v>0</v>
      </c>
      <c r="FS69" s="18">
        <v>0</v>
      </c>
      <c r="FT69" s="19">
        <v>0</v>
      </c>
      <c r="FU69" s="19">
        <v>0</v>
      </c>
      <c r="FV69" s="18">
        <v>0</v>
      </c>
      <c r="FW69" s="18">
        <v>0</v>
      </c>
      <c r="FX69" s="18">
        <v>0</v>
      </c>
      <c r="FY69" s="18">
        <v>0</v>
      </c>
      <c r="FZ69" s="19">
        <v>0</v>
      </c>
      <c r="GA69" s="19">
        <v>0</v>
      </c>
      <c r="GB69" s="18">
        <v>0</v>
      </c>
      <c r="GC69" s="18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439323660.88999999</v>
      </c>
      <c r="GO69" s="18">
        <v>0</v>
      </c>
      <c r="GP69" s="18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9">
        <v>0</v>
      </c>
      <c r="HA69" s="19">
        <v>0</v>
      </c>
      <c r="HB69" s="18">
        <v>0</v>
      </c>
      <c r="HC69" s="18">
        <v>0</v>
      </c>
      <c r="HD69" s="18">
        <v>0</v>
      </c>
      <c r="HE69" s="18">
        <v>0</v>
      </c>
      <c r="HF69" s="19">
        <v>0</v>
      </c>
      <c r="HG69" s="19">
        <v>0</v>
      </c>
      <c r="HH69" s="18">
        <v>0</v>
      </c>
      <c r="HI69" s="18">
        <v>0</v>
      </c>
      <c r="HJ69" s="18">
        <v>0</v>
      </c>
      <c r="HK69" s="18">
        <v>0</v>
      </c>
      <c r="HL69" s="19">
        <v>0</v>
      </c>
      <c r="HM69" s="19">
        <v>0</v>
      </c>
      <c r="HN69" s="18">
        <v>0</v>
      </c>
      <c r="HO69" s="18">
        <v>0</v>
      </c>
      <c r="HP69" s="18">
        <v>0</v>
      </c>
      <c r="HQ69" s="18">
        <v>0</v>
      </c>
      <c r="HR69" s="18">
        <v>0</v>
      </c>
      <c r="HS69" s="18">
        <v>0</v>
      </c>
      <c r="HT69" s="18">
        <v>463128393.24000001</v>
      </c>
      <c r="HU69" s="18">
        <v>0</v>
      </c>
      <c r="HV69" s="19">
        <v>463128393.24000001</v>
      </c>
    </row>
    <row r="70" spans="1:230" s="35" customFormat="1" ht="12.75" customHeight="1">
      <c r="A70" s="57" t="s">
        <v>274</v>
      </c>
      <c r="B70" s="17">
        <v>3009</v>
      </c>
      <c r="C70" s="58" t="s">
        <v>252</v>
      </c>
      <c r="D70" s="19">
        <v>0</v>
      </c>
      <c r="E70" s="19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18664120.600000042</v>
      </c>
      <c r="DE70" s="18">
        <v>0</v>
      </c>
      <c r="DF70" s="18">
        <v>8302493.2700000005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v>0</v>
      </c>
      <c r="FC70" s="18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9">
        <v>166194680.30000001</v>
      </c>
      <c r="FO70" s="19">
        <v>0</v>
      </c>
      <c r="FP70" s="18">
        <v>0</v>
      </c>
      <c r="FQ70" s="18">
        <v>0</v>
      </c>
      <c r="FR70" s="18">
        <v>0</v>
      </c>
      <c r="FS70" s="18">
        <v>0</v>
      </c>
      <c r="FT70" s="19">
        <v>166194680.30000001</v>
      </c>
      <c r="FU70" s="19">
        <v>0</v>
      </c>
      <c r="FV70" s="18">
        <v>17046372.470000003</v>
      </c>
      <c r="FW70" s="18">
        <v>0</v>
      </c>
      <c r="FX70" s="18">
        <v>149148307.83000001</v>
      </c>
      <c r="FY70" s="18">
        <v>0</v>
      </c>
      <c r="FZ70" s="19">
        <v>0</v>
      </c>
      <c r="GA70" s="19">
        <v>0</v>
      </c>
      <c r="GB70" s="18">
        <v>0</v>
      </c>
      <c r="GC70" s="18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1887199037.2296531</v>
      </c>
      <c r="GO70" s="18">
        <v>0</v>
      </c>
      <c r="GP70" s="18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9">
        <v>0</v>
      </c>
      <c r="HA70" s="19">
        <v>0</v>
      </c>
      <c r="HB70" s="18">
        <v>0</v>
      </c>
      <c r="HC70" s="18">
        <v>0</v>
      </c>
      <c r="HD70" s="18">
        <v>0</v>
      </c>
      <c r="HE70" s="18">
        <v>0</v>
      </c>
      <c r="HF70" s="19">
        <v>0</v>
      </c>
      <c r="HG70" s="19">
        <v>0</v>
      </c>
      <c r="HH70" s="18">
        <v>0</v>
      </c>
      <c r="HI70" s="18">
        <v>0</v>
      </c>
      <c r="HJ70" s="18">
        <v>0</v>
      </c>
      <c r="HK70" s="18">
        <v>0</v>
      </c>
      <c r="HL70" s="19">
        <v>0</v>
      </c>
      <c r="HM70" s="19">
        <v>0</v>
      </c>
      <c r="HN70" s="18">
        <v>0</v>
      </c>
      <c r="HO70" s="18">
        <v>0</v>
      </c>
      <c r="HP70" s="18">
        <v>0</v>
      </c>
      <c r="HQ70" s="18">
        <v>0</v>
      </c>
      <c r="HR70" s="18">
        <v>0</v>
      </c>
      <c r="HS70" s="18">
        <v>0</v>
      </c>
      <c r="HT70" s="18">
        <v>2080360331.3996534</v>
      </c>
      <c r="HU70" s="18">
        <v>0</v>
      </c>
      <c r="HV70" s="19">
        <v>2080360331.3996534</v>
      </c>
    </row>
    <row r="71" spans="1:230" s="35" customFormat="1" ht="12.75" customHeight="1">
      <c r="A71" s="57" t="s">
        <v>276</v>
      </c>
      <c r="B71" s="17">
        <v>3011</v>
      </c>
      <c r="C71" s="58" t="s">
        <v>252</v>
      </c>
      <c r="D71" s="19">
        <v>0</v>
      </c>
      <c r="E71" s="19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46905279.136179984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18">
        <v>0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v>0</v>
      </c>
      <c r="FC71" s="18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9">
        <v>77842.28</v>
      </c>
      <c r="FO71" s="19">
        <v>0</v>
      </c>
      <c r="FP71" s="18">
        <v>0</v>
      </c>
      <c r="FQ71" s="18">
        <v>0</v>
      </c>
      <c r="FR71" s="18">
        <v>0</v>
      </c>
      <c r="FS71" s="18">
        <v>0</v>
      </c>
      <c r="FT71" s="19">
        <v>77842.28</v>
      </c>
      <c r="FU71" s="19">
        <v>0</v>
      </c>
      <c r="FV71" s="18">
        <v>0</v>
      </c>
      <c r="FW71" s="18">
        <v>0</v>
      </c>
      <c r="FX71" s="18">
        <v>77842.28</v>
      </c>
      <c r="FY71" s="18">
        <v>0</v>
      </c>
      <c r="FZ71" s="19">
        <v>0</v>
      </c>
      <c r="GA71" s="19">
        <v>0</v>
      </c>
      <c r="GB71" s="18">
        <v>0</v>
      </c>
      <c r="GC71" s="18">
        <v>0</v>
      </c>
      <c r="GD71" s="18">
        <v>0</v>
      </c>
      <c r="GE71" s="18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592300217.42945421</v>
      </c>
      <c r="GO71" s="18">
        <v>0</v>
      </c>
      <c r="GP71" s="18">
        <v>0</v>
      </c>
      <c r="GQ71" s="18">
        <v>0</v>
      </c>
      <c r="GR71" s="18">
        <v>0</v>
      </c>
      <c r="GS71" s="18">
        <v>0</v>
      </c>
      <c r="GT71" s="18">
        <v>0</v>
      </c>
      <c r="GU71" s="18">
        <v>0</v>
      </c>
      <c r="GV71" s="18">
        <v>0</v>
      </c>
      <c r="GW71" s="18">
        <v>0</v>
      </c>
      <c r="GX71" s="18">
        <v>0</v>
      </c>
      <c r="GY71" s="18">
        <v>0</v>
      </c>
      <c r="GZ71" s="19">
        <v>0</v>
      </c>
      <c r="HA71" s="19">
        <v>0</v>
      </c>
      <c r="HB71" s="18">
        <v>0</v>
      </c>
      <c r="HC71" s="18">
        <v>0</v>
      </c>
      <c r="HD71" s="18">
        <v>0</v>
      </c>
      <c r="HE71" s="18">
        <v>0</v>
      </c>
      <c r="HF71" s="19">
        <v>0</v>
      </c>
      <c r="HG71" s="19">
        <v>0</v>
      </c>
      <c r="HH71" s="18">
        <v>0</v>
      </c>
      <c r="HI71" s="18">
        <v>0</v>
      </c>
      <c r="HJ71" s="18">
        <v>0</v>
      </c>
      <c r="HK71" s="18">
        <v>0</v>
      </c>
      <c r="HL71" s="19">
        <v>0</v>
      </c>
      <c r="HM71" s="19">
        <v>0</v>
      </c>
      <c r="HN71" s="18">
        <v>0</v>
      </c>
      <c r="HO71" s="18">
        <v>0</v>
      </c>
      <c r="HP71" s="18">
        <v>0</v>
      </c>
      <c r="HQ71" s="18">
        <v>0</v>
      </c>
      <c r="HR71" s="18">
        <v>0</v>
      </c>
      <c r="HS71" s="18">
        <v>0</v>
      </c>
      <c r="HT71" s="18">
        <v>639283338.84563422</v>
      </c>
      <c r="HU71" s="18">
        <v>0</v>
      </c>
      <c r="HV71" s="19">
        <v>639283338.84563422</v>
      </c>
    </row>
    <row r="72" spans="1:230" s="35" customFormat="1" ht="12.75" customHeight="1">
      <c r="A72" s="57" t="s">
        <v>278</v>
      </c>
      <c r="B72" s="17">
        <v>3012</v>
      </c>
      <c r="C72" s="58" t="s">
        <v>252</v>
      </c>
      <c r="D72" s="19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450.69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18">
        <v>0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9">
        <v>19001923.140000042</v>
      </c>
      <c r="FO72" s="19">
        <v>0</v>
      </c>
      <c r="FP72" s="18">
        <v>0</v>
      </c>
      <c r="FQ72" s="18">
        <v>0</v>
      </c>
      <c r="FR72" s="18">
        <v>0</v>
      </c>
      <c r="FS72" s="18">
        <v>0</v>
      </c>
      <c r="FT72" s="19">
        <v>19001923.140000042</v>
      </c>
      <c r="FU72" s="19">
        <v>0</v>
      </c>
      <c r="FV72" s="18">
        <v>258132.12</v>
      </c>
      <c r="FW72" s="18">
        <v>0</v>
      </c>
      <c r="FX72" s="18">
        <v>18743791.020000041</v>
      </c>
      <c r="FY72" s="18">
        <v>0</v>
      </c>
      <c r="FZ72" s="19">
        <v>0</v>
      </c>
      <c r="GA72" s="19">
        <v>0</v>
      </c>
      <c r="GB72" s="18">
        <v>0</v>
      </c>
      <c r="GC72" s="18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2554566676.79</v>
      </c>
      <c r="GO72" s="18">
        <v>0</v>
      </c>
      <c r="GP72" s="18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9">
        <v>0</v>
      </c>
      <c r="HA72" s="19">
        <v>0</v>
      </c>
      <c r="HB72" s="18">
        <v>0</v>
      </c>
      <c r="HC72" s="18">
        <v>0</v>
      </c>
      <c r="HD72" s="18">
        <v>0</v>
      </c>
      <c r="HE72" s="18">
        <v>0</v>
      </c>
      <c r="HF72" s="19">
        <v>0</v>
      </c>
      <c r="HG72" s="19">
        <v>0</v>
      </c>
      <c r="HH72" s="18">
        <v>0</v>
      </c>
      <c r="HI72" s="18">
        <v>0</v>
      </c>
      <c r="HJ72" s="18">
        <v>0</v>
      </c>
      <c r="HK72" s="18">
        <v>0</v>
      </c>
      <c r="HL72" s="19">
        <v>0</v>
      </c>
      <c r="HM72" s="19">
        <v>0</v>
      </c>
      <c r="HN72" s="18">
        <v>0</v>
      </c>
      <c r="HO72" s="18">
        <v>0</v>
      </c>
      <c r="HP72" s="18">
        <v>0</v>
      </c>
      <c r="HQ72" s="18">
        <v>0</v>
      </c>
      <c r="HR72" s="18">
        <v>0</v>
      </c>
      <c r="HS72" s="18">
        <v>0</v>
      </c>
      <c r="HT72" s="18">
        <v>2573569050.6200004</v>
      </c>
      <c r="HU72" s="18">
        <v>0</v>
      </c>
      <c r="HV72" s="19">
        <v>2573569050.6200004</v>
      </c>
    </row>
    <row r="73" spans="1:230" s="35" customFormat="1" ht="12.75" customHeight="1">
      <c r="A73" s="57" t="s">
        <v>280</v>
      </c>
      <c r="B73" s="17">
        <v>3015</v>
      </c>
      <c r="C73" s="58" t="s">
        <v>252</v>
      </c>
      <c r="D73" s="19">
        <v>0</v>
      </c>
      <c r="E73" s="19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316757.08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9">
        <v>22934766.830000002</v>
      </c>
      <c r="FO73" s="19">
        <v>0</v>
      </c>
      <c r="FP73" s="18">
        <v>0</v>
      </c>
      <c r="FQ73" s="18">
        <v>0</v>
      </c>
      <c r="FR73" s="18">
        <v>0</v>
      </c>
      <c r="FS73" s="18">
        <v>0</v>
      </c>
      <c r="FT73" s="19">
        <v>22934766.830000002</v>
      </c>
      <c r="FU73" s="19">
        <v>0</v>
      </c>
      <c r="FV73" s="18">
        <v>0</v>
      </c>
      <c r="FW73" s="18">
        <v>0</v>
      </c>
      <c r="FX73" s="18">
        <v>22934766.830000002</v>
      </c>
      <c r="FY73" s="18">
        <v>0</v>
      </c>
      <c r="FZ73" s="19">
        <v>0</v>
      </c>
      <c r="GA73" s="19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6677335.4299999997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9">
        <v>0</v>
      </c>
      <c r="HA73" s="19">
        <v>0</v>
      </c>
      <c r="HB73" s="18">
        <v>0</v>
      </c>
      <c r="HC73" s="18">
        <v>0</v>
      </c>
      <c r="HD73" s="18">
        <v>0</v>
      </c>
      <c r="HE73" s="18">
        <v>0</v>
      </c>
      <c r="HF73" s="19">
        <v>0</v>
      </c>
      <c r="HG73" s="19">
        <v>0</v>
      </c>
      <c r="HH73" s="18">
        <v>0</v>
      </c>
      <c r="HI73" s="18">
        <v>0</v>
      </c>
      <c r="HJ73" s="18">
        <v>0</v>
      </c>
      <c r="HK73" s="18">
        <v>0</v>
      </c>
      <c r="HL73" s="19">
        <v>0</v>
      </c>
      <c r="HM73" s="19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29928859.34</v>
      </c>
      <c r="HU73" s="18">
        <v>0</v>
      </c>
      <c r="HV73" s="19">
        <v>29928859.34</v>
      </c>
    </row>
    <row r="74" spans="1:230" s="35" customFormat="1" ht="12.75" customHeight="1">
      <c r="A74" s="57" t="s">
        <v>282</v>
      </c>
      <c r="B74" s="17">
        <v>3016</v>
      </c>
      <c r="C74" s="58" t="s">
        <v>252</v>
      </c>
      <c r="D74" s="19">
        <v>0</v>
      </c>
      <c r="E74" s="19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3105210.229999973</v>
      </c>
      <c r="DE74" s="18">
        <v>0</v>
      </c>
      <c r="DF74" s="18">
        <v>26618982.770000022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9">
        <v>470407247.76000071</v>
      </c>
      <c r="FO74" s="19">
        <v>0</v>
      </c>
      <c r="FP74" s="18">
        <v>464990</v>
      </c>
      <c r="FQ74" s="18">
        <v>0</v>
      </c>
      <c r="FR74" s="18">
        <v>1335164.0800000003</v>
      </c>
      <c r="FS74" s="18">
        <v>0</v>
      </c>
      <c r="FT74" s="19">
        <v>142069584.77999964</v>
      </c>
      <c r="FU74" s="19">
        <v>0</v>
      </c>
      <c r="FV74" s="18">
        <v>2684260.7599999998</v>
      </c>
      <c r="FW74" s="18">
        <v>0</v>
      </c>
      <c r="FX74" s="18">
        <v>139385324.01999965</v>
      </c>
      <c r="FY74" s="18">
        <v>0</v>
      </c>
      <c r="FZ74" s="19">
        <v>326537508.90000099</v>
      </c>
      <c r="GA74" s="19">
        <v>0</v>
      </c>
      <c r="GB74" s="18">
        <v>682979.27</v>
      </c>
      <c r="GC74" s="18">
        <v>0</v>
      </c>
      <c r="GD74" s="18">
        <v>325854529.63000101</v>
      </c>
      <c r="GE74" s="18">
        <v>0</v>
      </c>
      <c r="GF74" s="18">
        <v>676441.98999999883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162282486.72000051</v>
      </c>
      <c r="GO74" s="18">
        <v>0</v>
      </c>
      <c r="GP74" s="18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9">
        <v>0</v>
      </c>
      <c r="HA74" s="19">
        <v>0</v>
      </c>
      <c r="HB74" s="18">
        <v>0</v>
      </c>
      <c r="HC74" s="18">
        <v>0</v>
      </c>
      <c r="HD74" s="18">
        <v>0</v>
      </c>
      <c r="HE74" s="18">
        <v>0</v>
      </c>
      <c r="HF74" s="19">
        <v>0</v>
      </c>
      <c r="HG74" s="19">
        <v>0</v>
      </c>
      <c r="HH74" s="18">
        <v>0</v>
      </c>
      <c r="HI74" s="18">
        <v>0</v>
      </c>
      <c r="HJ74" s="18">
        <v>0</v>
      </c>
      <c r="HK74" s="18">
        <v>0</v>
      </c>
      <c r="HL74" s="19">
        <v>0</v>
      </c>
      <c r="HM74" s="19">
        <v>0</v>
      </c>
      <c r="HN74" s="18">
        <v>0</v>
      </c>
      <c r="HO74" s="18">
        <v>0</v>
      </c>
      <c r="HP74" s="18">
        <v>0</v>
      </c>
      <c r="HQ74" s="18">
        <v>0</v>
      </c>
      <c r="HR74" s="18">
        <v>0</v>
      </c>
      <c r="HS74" s="18">
        <v>0</v>
      </c>
      <c r="HT74" s="18">
        <v>663090369.47000086</v>
      </c>
      <c r="HU74" s="18">
        <v>0</v>
      </c>
      <c r="HV74" s="19">
        <v>663090369.47000086</v>
      </c>
    </row>
    <row r="75" spans="1:230" s="35" customFormat="1" ht="12.75" customHeight="1">
      <c r="A75" s="57" t="s">
        <v>284</v>
      </c>
      <c r="B75" s="17">
        <v>3017</v>
      </c>
      <c r="C75" s="58" t="s">
        <v>252</v>
      </c>
      <c r="D75" s="19">
        <v>0</v>
      </c>
      <c r="E75" s="19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193505069.64000198</v>
      </c>
      <c r="DE75" s="18">
        <v>0</v>
      </c>
      <c r="DF75" s="18">
        <v>97483141.900000393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9">
        <v>4584001.62</v>
      </c>
      <c r="FO75" s="19">
        <v>0</v>
      </c>
      <c r="FP75" s="18">
        <v>0</v>
      </c>
      <c r="FQ75" s="18">
        <v>0</v>
      </c>
      <c r="FR75" s="18">
        <v>0</v>
      </c>
      <c r="FS75" s="18">
        <v>0</v>
      </c>
      <c r="FT75" s="19">
        <v>4584001.62</v>
      </c>
      <c r="FU75" s="19">
        <v>0</v>
      </c>
      <c r="FV75" s="18">
        <v>25878.14</v>
      </c>
      <c r="FW75" s="18">
        <v>0</v>
      </c>
      <c r="FX75" s="18">
        <v>4558123.4800000004</v>
      </c>
      <c r="FY75" s="18">
        <v>0</v>
      </c>
      <c r="FZ75" s="19">
        <v>0</v>
      </c>
      <c r="GA75" s="19">
        <v>0</v>
      </c>
      <c r="GB75" s="18">
        <v>0</v>
      </c>
      <c r="GC75" s="18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1756962951.1197701</v>
      </c>
      <c r="GO75" s="18">
        <v>0</v>
      </c>
      <c r="GP75" s="18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9">
        <v>0</v>
      </c>
      <c r="HA75" s="19">
        <v>0</v>
      </c>
      <c r="HB75" s="18">
        <v>0</v>
      </c>
      <c r="HC75" s="18">
        <v>0</v>
      </c>
      <c r="HD75" s="18">
        <v>0</v>
      </c>
      <c r="HE75" s="18">
        <v>0</v>
      </c>
      <c r="HF75" s="19">
        <v>0</v>
      </c>
      <c r="HG75" s="19">
        <v>0</v>
      </c>
      <c r="HH75" s="18">
        <v>0</v>
      </c>
      <c r="HI75" s="18">
        <v>0</v>
      </c>
      <c r="HJ75" s="18">
        <v>0</v>
      </c>
      <c r="HK75" s="18">
        <v>0</v>
      </c>
      <c r="HL75" s="19">
        <v>0</v>
      </c>
      <c r="HM75" s="19">
        <v>0</v>
      </c>
      <c r="HN75" s="18">
        <v>0</v>
      </c>
      <c r="HO75" s="18">
        <v>0</v>
      </c>
      <c r="HP75" s="18">
        <v>0</v>
      </c>
      <c r="HQ75" s="18">
        <v>0</v>
      </c>
      <c r="HR75" s="18">
        <v>0</v>
      </c>
      <c r="HS75" s="18">
        <v>0</v>
      </c>
      <c r="HT75" s="18">
        <v>2052535164.2797725</v>
      </c>
      <c r="HU75" s="18">
        <v>0</v>
      </c>
      <c r="HV75" s="19">
        <v>2052535164.2797725</v>
      </c>
    </row>
    <row r="76" spans="1:230" s="35" customFormat="1" ht="12.75" customHeight="1">
      <c r="A76" s="57" t="s">
        <v>286</v>
      </c>
      <c r="B76" s="17">
        <v>3018</v>
      </c>
      <c r="C76" s="58" t="s">
        <v>252</v>
      </c>
      <c r="D76" s="19">
        <v>0</v>
      </c>
      <c r="E76" s="19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508587.15000000305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9">
        <v>0</v>
      </c>
      <c r="FO76" s="19">
        <v>0</v>
      </c>
      <c r="FP76" s="18">
        <v>0</v>
      </c>
      <c r="FQ76" s="18">
        <v>0</v>
      </c>
      <c r="FR76" s="18">
        <v>0</v>
      </c>
      <c r="FS76" s="18">
        <v>0</v>
      </c>
      <c r="FT76" s="19">
        <v>0</v>
      </c>
      <c r="FU76" s="19">
        <v>0</v>
      </c>
      <c r="FV76" s="18">
        <v>0</v>
      </c>
      <c r="FW76" s="18">
        <v>0</v>
      </c>
      <c r="FX76" s="18">
        <v>0</v>
      </c>
      <c r="FY76" s="18">
        <v>0</v>
      </c>
      <c r="FZ76" s="19">
        <v>0</v>
      </c>
      <c r="GA76" s="19">
        <v>0</v>
      </c>
      <c r="GB76" s="18">
        <v>0</v>
      </c>
      <c r="GC76" s="18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4570623727.1300421</v>
      </c>
      <c r="GO76" s="18">
        <v>0</v>
      </c>
      <c r="GP76" s="18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9">
        <v>0</v>
      </c>
      <c r="HA76" s="19">
        <v>0</v>
      </c>
      <c r="HB76" s="18">
        <v>0</v>
      </c>
      <c r="HC76" s="18">
        <v>0</v>
      </c>
      <c r="HD76" s="18">
        <v>0</v>
      </c>
      <c r="HE76" s="18">
        <v>0</v>
      </c>
      <c r="HF76" s="19">
        <v>0</v>
      </c>
      <c r="HG76" s="19">
        <v>0</v>
      </c>
      <c r="HH76" s="18">
        <v>0</v>
      </c>
      <c r="HI76" s="18">
        <v>0</v>
      </c>
      <c r="HJ76" s="18">
        <v>0</v>
      </c>
      <c r="HK76" s="18">
        <v>0</v>
      </c>
      <c r="HL76" s="19">
        <v>0</v>
      </c>
      <c r="HM76" s="19">
        <v>0</v>
      </c>
      <c r="HN76" s="18">
        <v>0</v>
      </c>
      <c r="HO76" s="18">
        <v>0</v>
      </c>
      <c r="HP76" s="18">
        <v>0</v>
      </c>
      <c r="HQ76" s="18">
        <v>0</v>
      </c>
      <c r="HR76" s="18">
        <v>0</v>
      </c>
      <c r="HS76" s="18">
        <v>0</v>
      </c>
      <c r="HT76" s="18">
        <v>4571132314.2800417</v>
      </c>
      <c r="HU76" s="18">
        <v>0</v>
      </c>
      <c r="HV76" s="19">
        <v>4571132314.2800417</v>
      </c>
    </row>
    <row r="77" spans="1:230" s="35" customFormat="1" ht="12.75" customHeight="1">
      <c r="A77" s="59" t="s">
        <v>288</v>
      </c>
      <c r="B77" s="48">
        <v>9000</v>
      </c>
      <c r="C77" s="58" t="s">
        <v>289</v>
      </c>
      <c r="D77" s="49">
        <v>18375443367.580685</v>
      </c>
      <c r="E77" s="49">
        <v>393062291.8599999</v>
      </c>
      <c r="F77" s="49">
        <v>3308794018.693768</v>
      </c>
      <c r="G77" s="49">
        <v>71588317.66244705</v>
      </c>
      <c r="H77" s="49">
        <v>7575999021.7249403</v>
      </c>
      <c r="I77" s="49">
        <v>143946332.97526419</v>
      </c>
      <c r="J77" s="49">
        <v>7490650327.1619749</v>
      </c>
      <c r="K77" s="49">
        <v>177527641.2222887</v>
      </c>
      <c r="L77" s="49">
        <v>901320462.50863111</v>
      </c>
      <c r="M77" s="49">
        <v>493182.64999999898</v>
      </c>
      <c r="N77" s="49">
        <v>2416206140.7700033</v>
      </c>
      <c r="O77" s="49">
        <v>0</v>
      </c>
      <c r="P77" s="49">
        <v>50315672.959999986</v>
      </c>
      <c r="Q77" s="49">
        <v>0</v>
      </c>
      <c r="R77" s="49">
        <v>57705618.260000005</v>
      </c>
      <c r="S77" s="49">
        <v>1032275.12</v>
      </c>
      <c r="T77" s="49">
        <v>19454133.233022004</v>
      </c>
      <c r="U77" s="49">
        <v>0</v>
      </c>
      <c r="V77" s="49">
        <v>18512883.599999998</v>
      </c>
      <c r="W77" s="49">
        <v>0</v>
      </c>
      <c r="X77" s="49">
        <v>505196.53</v>
      </c>
      <c r="Y77" s="49">
        <v>0</v>
      </c>
      <c r="Z77" s="49">
        <v>2127115124.8245988</v>
      </c>
      <c r="AA77" s="49">
        <v>24435812.432999998</v>
      </c>
      <c r="AB77" s="49">
        <v>959041.53999999992</v>
      </c>
      <c r="AC77" s="49">
        <v>0</v>
      </c>
      <c r="AD77" s="49">
        <v>867049865.80270016</v>
      </c>
      <c r="AE77" s="49">
        <v>172745811.52000007</v>
      </c>
      <c r="AF77" s="49">
        <v>0</v>
      </c>
      <c r="AG77" s="49">
        <v>0</v>
      </c>
      <c r="AH77" s="49">
        <v>0</v>
      </c>
      <c r="AI77" s="49">
        <v>0</v>
      </c>
      <c r="AJ77" s="49">
        <v>34058657609.890926</v>
      </c>
      <c r="AK77" s="49">
        <v>822972.66999999993</v>
      </c>
      <c r="AL77" s="49">
        <v>478284245.59491593</v>
      </c>
      <c r="AM77" s="49">
        <v>0</v>
      </c>
      <c r="AN77" s="49">
        <v>9040542191.5547543</v>
      </c>
      <c r="AO77" s="49">
        <v>27177786.249999993</v>
      </c>
      <c r="AP77" s="49">
        <v>21261276204.236561</v>
      </c>
      <c r="AQ77" s="49">
        <v>132628236.87</v>
      </c>
      <c r="AR77" s="49">
        <v>32490058.990000203</v>
      </c>
      <c r="AS77" s="49">
        <v>0</v>
      </c>
      <c r="AT77" s="49">
        <v>1056957400.5795003</v>
      </c>
      <c r="AU77" s="49">
        <v>1162522.706</v>
      </c>
      <c r="AV77" s="49">
        <v>1372632806.8625696</v>
      </c>
      <c r="AW77" s="49">
        <v>24445713.423999999</v>
      </c>
      <c r="AX77" s="49">
        <v>475226.22999999992</v>
      </c>
      <c r="AY77" s="49">
        <v>7623.57</v>
      </c>
      <c r="AZ77" s="49">
        <v>5236964.1999999993</v>
      </c>
      <c r="BA77" s="49">
        <v>0</v>
      </c>
      <c r="BB77" s="49">
        <v>115417659.31079999</v>
      </c>
      <c r="BC77" s="49">
        <v>1530787.9300000013</v>
      </c>
      <c r="BD77" s="49">
        <v>548698201.54967237</v>
      </c>
      <c r="BE77" s="49">
        <v>14762666.001999998</v>
      </c>
      <c r="BF77" s="49">
        <v>6826597.1299999999</v>
      </c>
      <c r="BG77" s="49">
        <v>0</v>
      </c>
      <c r="BH77" s="49">
        <v>92085308.120000005</v>
      </c>
      <c r="BI77" s="49">
        <v>0</v>
      </c>
      <c r="BJ77" s="49">
        <v>766023454.27779996</v>
      </c>
      <c r="BK77" s="49">
        <v>16979078.420000002</v>
      </c>
      <c r="BL77" s="49">
        <v>862458820.78919995</v>
      </c>
      <c r="BM77" s="49">
        <v>441241.1</v>
      </c>
      <c r="BN77" s="49">
        <v>40169483.481300004</v>
      </c>
      <c r="BO77" s="49">
        <v>0</v>
      </c>
      <c r="BP77" s="49">
        <v>22253521.726338092</v>
      </c>
      <c r="BQ77" s="49">
        <v>126944.84</v>
      </c>
      <c r="BR77" s="49">
        <v>6031160.8200000003</v>
      </c>
      <c r="BS77" s="49">
        <v>0</v>
      </c>
      <c r="BT77" s="49">
        <v>0</v>
      </c>
      <c r="BU77" s="49">
        <v>0</v>
      </c>
      <c r="BV77" s="49">
        <v>491985530.40750003</v>
      </c>
      <c r="BW77" s="49">
        <v>1220861.1800000002</v>
      </c>
      <c r="BX77" s="49">
        <v>4324754.29</v>
      </c>
      <c r="BY77" s="49">
        <v>26055</v>
      </c>
      <c r="BZ77" s="49">
        <v>125806510.64999989</v>
      </c>
      <c r="CA77" s="49">
        <v>216762403.49999997</v>
      </c>
      <c r="CB77" s="49">
        <v>50506770.512699634</v>
      </c>
      <c r="CC77" s="49">
        <v>73926.829999999987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5655946537.5347395</v>
      </c>
      <c r="CK77" s="49">
        <v>24511684.23</v>
      </c>
      <c r="CL77" s="49">
        <v>557018131.62504101</v>
      </c>
      <c r="CM77" s="49">
        <v>906144.6100000001</v>
      </c>
      <c r="CN77" s="49">
        <v>174727173.77024302</v>
      </c>
      <c r="CO77" s="49">
        <v>6207.1899999999396</v>
      </c>
      <c r="CP77" s="49">
        <v>0</v>
      </c>
      <c r="CQ77" s="49">
        <v>0</v>
      </c>
      <c r="CR77" s="49">
        <v>159710106.03464413</v>
      </c>
      <c r="CS77" s="49">
        <v>6221.8399999999392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48736999.759999998</v>
      </c>
      <c r="DA77" s="49">
        <v>0</v>
      </c>
      <c r="DB77" s="49">
        <v>1071432.68</v>
      </c>
      <c r="DC77" s="49">
        <v>2070.7399999999998</v>
      </c>
      <c r="DD77" s="49">
        <v>2780346740.4668188</v>
      </c>
      <c r="DE77" s="49">
        <v>7062156.0800000001</v>
      </c>
      <c r="DF77" s="49">
        <v>15981943.2042857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803601.28999999992</v>
      </c>
      <c r="DM77" s="49">
        <v>794.62</v>
      </c>
      <c r="DN77" s="49">
        <v>377672469.509413</v>
      </c>
      <c r="DO77" s="49">
        <v>14714156.850000001</v>
      </c>
      <c r="DP77" s="49">
        <v>1865428.04</v>
      </c>
      <c r="DQ77" s="49">
        <v>62589393.935461983</v>
      </c>
      <c r="DR77" s="49">
        <v>0</v>
      </c>
      <c r="DS77" s="49">
        <v>0</v>
      </c>
      <c r="DT77" s="49">
        <v>6102255.4580404535</v>
      </c>
      <c r="DU77" s="49">
        <v>3180.41</v>
      </c>
      <c r="DV77" s="49">
        <v>48793638.303920709</v>
      </c>
      <c r="DW77" s="49">
        <v>1586498.29</v>
      </c>
      <c r="DX77" s="49">
        <v>1441841627.6473446</v>
      </c>
      <c r="DY77" s="49">
        <v>41193.14</v>
      </c>
      <c r="DZ77" s="49">
        <v>0</v>
      </c>
      <c r="EA77" s="49">
        <v>0</v>
      </c>
      <c r="EB77" s="49">
        <v>2645501558.891407</v>
      </c>
      <c r="EC77" s="49">
        <v>6858532.0920000002</v>
      </c>
      <c r="ED77" s="49">
        <v>175233994.75700003</v>
      </c>
      <c r="EE77" s="49">
        <v>4619034.8629999999</v>
      </c>
      <c r="EF77" s="49">
        <v>1238404129.8565149</v>
      </c>
      <c r="EG77" s="49">
        <v>75359455.533999994</v>
      </c>
      <c r="EH77" s="49">
        <v>2771730711.532527</v>
      </c>
      <c r="EI77" s="49">
        <v>12128429.595000001</v>
      </c>
      <c r="EJ77" s="49">
        <v>0</v>
      </c>
      <c r="EK77" s="49">
        <v>0</v>
      </c>
      <c r="EL77" s="49">
        <v>15000</v>
      </c>
      <c r="EM77" s="49">
        <v>0</v>
      </c>
      <c r="EN77" s="49">
        <v>414415724.88700002</v>
      </c>
      <c r="EO77" s="49">
        <v>62742.51</v>
      </c>
      <c r="EP77" s="49">
        <v>11011923.696599999</v>
      </c>
      <c r="EQ77" s="49">
        <v>0</v>
      </c>
      <c r="ER77" s="49">
        <v>0</v>
      </c>
      <c r="ES77" s="49">
        <v>0</v>
      </c>
      <c r="ET77" s="49">
        <v>55656596.829999998</v>
      </c>
      <c r="EU77" s="49">
        <v>14575.32</v>
      </c>
      <c r="EV77" s="49">
        <v>390557441.01800001</v>
      </c>
      <c r="EW77" s="49">
        <v>0</v>
      </c>
      <c r="EX77" s="49">
        <v>11496010499.134378</v>
      </c>
      <c r="EY77" s="49">
        <v>0</v>
      </c>
      <c r="EZ77" s="49">
        <v>56997902.178799994</v>
      </c>
      <c r="FA77" s="49">
        <v>0</v>
      </c>
      <c r="FB77" s="49">
        <v>2643887625.2039495</v>
      </c>
      <c r="FC77" s="49">
        <v>0</v>
      </c>
      <c r="FD77" s="49">
        <v>4008795.5999999996</v>
      </c>
      <c r="FE77" s="49">
        <v>104356.54</v>
      </c>
      <c r="FF77" s="49">
        <v>298020.09000000003</v>
      </c>
      <c r="FG77" s="49">
        <v>0</v>
      </c>
      <c r="FH77" s="49">
        <v>64194683.124800004</v>
      </c>
      <c r="FI77" s="49">
        <v>0</v>
      </c>
      <c r="FJ77" s="49">
        <v>379119445.76440001</v>
      </c>
      <c r="FK77" s="49">
        <v>0</v>
      </c>
      <c r="FL77" s="49">
        <v>125400174.89047614</v>
      </c>
      <c r="FM77" s="49">
        <v>0.1</v>
      </c>
      <c r="FN77" s="49">
        <v>47434946119.483673</v>
      </c>
      <c r="FO77" s="49">
        <v>54475338.080000013</v>
      </c>
      <c r="FP77" s="49">
        <v>1012951644.1220002</v>
      </c>
      <c r="FQ77" s="49">
        <v>0</v>
      </c>
      <c r="FR77" s="49">
        <v>287628617.84004104</v>
      </c>
      <c r="FS77" s="49">
        <v>0</v>
      </c>
      <c r="FT77" s="49">
        <v>15640302983.374624</v>
      </c>
      <c r="FU77" s="49">
        <v>0</v>
      </c>
      <c r="FV77" s="49">
        <v>1709839387.5841622</v>
      </c>
      <c r="FW77" s="49">
        <v>0</v>
      </c>
      <c r="FX77" s="49">
        <v>13930463595.790462</v>
      </c>
      <c r="FY77" s="49">
        <v>0</v>
      </c>
      <c r="FZ77" s="49">
        <v>30494062874.147026</v>
      </c>
      <c r="GA77" s="49">
        <v>54475338.080000013</v>
      </c>
      <c r="GB77" s="49">
        <v>4420112585.4917669</v>
      </c>
      <c r="GC77" s="49">
        <v>10005150.969999999</v>
      </c>
      <c r="GD77" s="49">
        <v>26073950288.655251</v>
      </c>
      <c r="GE77" s="49">
        <v>44470187.110000014</v>
      </c>
      <c r="GF77" s="49">
        <v>461198009.14598572</v>
      </c>
      <c r="GG77" s="49">
        <v>413465.73000000004</v>
      </c>
      <c r="GH77" s="49">
        <v>646631009.13</v>
      </c>
      <c r="GI77" s="49">
        <v>0</v>
      </c>
      <c r="GJ77" s="49">
        <v>710180.22999999986</v>
      </c>
      <c r="GK77" s="49">
        <v>0</v>
      </c>
      <c r="GL77" s="49">
        <v>0</v>
      </c>
      <c r="GM77" s="49">
        <v>0</v>
      </c>
      <c r="GN77" s="49">
        <v>0</v>
      </c>
      <c r="GO77" s="49">
        <v>0</v>
      </c>
      <c r="GP77" s="49">
        <v>0</v>
      </c>
      <c r="GQ77" s="49">
        <v>0</v>
      </c>
      <c r="GR77" s="49">
        <v>0</v>
      </c>
      <c r="GS77" s="49">
        <v>0</v>
      </c>
      <c r="GT77" s="49">
        <v>0</v>
      </c>
      <c r="GU77" s="49">
        <v>0</v>
      </c>
      <c r="GV77" s="49">
        <v>0</v>
      </c>
      <c r="GW77" s="49">
        <v>0</v>
      </c>
      <c r="GX77" s="49">
        <v>0</v>
      </c>
      <c r="GY77" s="49">
        <v>0</v>
      </c>
      <c r="GZ77" s="49">
        <v>0</v>
      </c>
      <c r="HA77" s="49">
        <v>0</v>
      </c>
      <c r="HB77" s="49">
        <v>0</v>
      </c>
      <c r="HC77" s="49">
        <v>0</v>
      </c>
      <c r="HD77" s="49">
        <v>0</v>
      </c>
      <c r="HE77" s="49">
        <v>0</v>
      </c>
      <c r="HF77" s="49">
        <v>0</v>
      </c>
      <c r="HG77" s="49">
        <v>0</v>
      </c>
      <c r="HH77" s="49">
        <v>0</v>
      </c>
      <c r="HI77" s="49">
        <v>0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>
        <v>0</v>
      </c>
      <c r="HQ77" s="49">
        <v>0</v>
      </c>
      <c r="HR77" s="49">
        <v>0</v>
      </c>
      <c r="HS77" s="49">
        <v>0</v>
      </c>
      <c r="HT77" s="49">
        <v>177560275619.58429</v>
      </c>
      <c r="HU77" s="49">
        <v>1295403826.1744621</v>
      </c>
      <c r="HV77" s="49">
        <v>178855679445.75873</v>
      </c>
    </row>
    <row r="78" spans="1:230" s="35" customFormat="1" ht="12.75" customHeight="1">
      <c r="A78" s="59" t="s">
        <v>291</v>
      </c>
      <c r="B78" s="48">
        <v>9001</v>
      </c>
      <c r="C78" s="58" t="s">
        <v>292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49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9">
        <v>0</v>
      </c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D78" s="49">
        <v>0</v>
      </c>
      <c r="CE78" s="49">
        <v>0</v>
      </c>
      <c r="CF78" s="49">
        <v>0</v>
      </c>
      <c r="CG78" s="49">
        <v>0</v>
      </c>
      <c r="CH78" s="49">
        <v>0</v>
      </c>
      <c r="CI78" s="49">
        <v>0</v>
      </c>
      <c r="CJ78" s="49">
        <v>0</v>
      </c>
      <c r="CK78" s="49">
        <v>0</v>
      </c>
      <c r="CL78" s="49">
        <v>0</v>
      </c>
      <c r="CM78" s="49">
        <v>0</v>
      </c>
      <c r="CN78" s="49">
        <v>0</v>
      </c>
      <c r="CO78" s="49">
        <v>0</v>
      </c>
      <c r="CP78" s="49">
        <v>0</v>
      </c>
      <c r="CQ78" s="49">
        <v>0</v>
      </c>
      <c r="CR78" s="49">
        <v>0</v>
      </c>
      <c r="CS78" s="49">
        <v>0</v>
      </c>
      <c r="CT78" s="49">
        <v>0</v>
      </c>
      <c r="CU78" s="49">
        <v>0</v>
      </c>
      <c r="CV78" s="49">
        <v>0</v>
      </c>
      <c r="CW78" s="49">
        <v>0</v>
      </c>
      <c r="CX78" s="49">
        <v>0</v>
      </c>
      <c r="CY78" s="49">
        <v>0</v>
      </c>
      <c r="CZ78" s="49">
        <v>0</v>
      </c>
      <c r="DA78" s="49">
        <v>0</v>
      </c>
      <c r="DB78" s="49">
        <v>0</v>
      </c>
      <c r="DC78" s="49">
        <v>0</v>
      </c>
      <c r="DD78" s="49">
        <v>368077553.55618757</v>
      </c>
      <c r="DE78" s="49">
        <v>4350.04</v>
      </c>
      <c r="DF78" s="49">
        <v>132439525.36000042</v>
      </c>
      <c r="DG78" s="49">
        <v>0</v>
      </c>
      <c r="DH78" s="49">
        <v>0</v>
      </c>
      <c r="DI78" s="49">
        <v>0</v>
      </c>
      <c r="DJ78" s="49">
        <v>0</v>
      </c>
      <c r="DK78" s="49">
        <v>0</v>
      </c>
      <c r="DL78" s="49">
        <v>0</v>
      </c>
      <c r="DM78" s="49">
        <v>0</v>
      </c>
      <c r="DN78" s="49">
        <v>0</v>
      </c>
      <c r="DO78" s="49">
        <v>0</v>
      </c>
      <c r="DP78" s="49">
        <v>0</v>
      </c>
      <c r="DQ78" s="49">
        <v>0</v>
      </c>
      <c r="DR78" s="49">
        <v>0</v>
      </c>
      <c r="DS78" s="49">
        <v>0</v>
      </c>
      <c r="DT78" s="49">
        <v>0</v>
      </c>
      <c r="DU78" s="49">
        <v>0</v>
      </c>
      <c r="DV78" s="49">
        <v>0</v>
      </c>
      <c r="DW78" s="49">
        <v>0</v>
      </c>
      <c r="DX78" s="49">
        <v>0</v>
      </c>
      <c r="DY78" s="49">
        <v>0</v>
      </c>
      <c r="DZ78" s="49">
        <v>0</v>
      </c>
      <c r="EA78" s="49">
        <v>0</v>
      </c>
      <c r="EB78" s="49">
        <v>0</v>
      </c>
      <c r="EC78" s="49">
        <v>0</v>
      </c>
      <c r="ED78" s="49">
        <v>0</v>
      </c>
      <c r="EE78" s="49">
        <v>0</v>
      </c>
      <c r="EF78" s="49">
        <v>0</v>
      </c>
      <c r="EG78" s="49">
        <v>0</v>
      </c>
      <c r="EH78" s="49">
        <v>0</v>
      </c>
      <c r="EI78" s="49">
        <v>0</v>
      </c>
      <c r="EJ78" s="49">
        <v>0</v>
      </c>
      <c r="EK78" s="49">
        <v>0</v>
      </c>
      <c r="EL78" s="49">
        <v>0</v>
      </c>
      <c r="EM78" s="49">
        <v>0</v>
      </c>
      <c r="EN78" s="49">
        <v>0</v>
      </c>
      <c r="EO78" s="49">
        <v>0</v>
      </c>
      <c r="EP78" s="49">
        <v>0</v>
      </c>
      <c r="EQ78" s="49">
        <v>0</v>
      </c>
      <c r="ER78" s="49">
        <v>0</v>
      </c>
      <c r="ES78" s="49">
        <v>0</v>
      </c>
      <c r="ET78" s="49">
        <v>0</v>
      </c>
      <c r="EU78" s="49">
        <v>0</v>
      </c>
      <c r="EV78" s="49">
        <v>0</v>
      </c>
      <c r="EW78" s="49">
        <v>0</v>
      </c>
      <c r="EX78" s="49">
        <v>0</v>
      </c>
      <c r="EY78" s="49">
        <v>0</v>
      </c>
      <c r="EZ78" s="49">
        <v>0</v>
      </c>
      <c r="FA78" s="49">
        <v>0</v>
      </c>
      <c r="FB78" s="49">
        <v>0</v>
      </c>
      <c r="FC78" s="49">
        <v>0</v>
      </c>
      <c r="FD78" s="49">
        <v>0</v>
      </c>
      <c r="FE78" s="49">
        <v>0</v>
      </c>
      <c r="FF78" s="49">
        <v>0</v>
      </c>
      <c r="FG78" s="49">
        <v>0</v>
      </c>
      <c r="FH78" s="49">
        <v>0</v>
      </c>
      <c r="FI78" s="49">
        <v>0</v>
      </c>
      <c r="FJ78" s="49">
        <v>0</v>
      </c>
      <c r="FK78" s="49">
        <v>0</v>
      </c>
      <c r="FL78" s="49">
        <v>363.48571428571427</v>
      </c>
      <c r="FM78" s="49">
        <v>0</v>
      </c>
      <c r="FN78" s="49">
        <v>892589951.30950081</v>
      </c>
      <c r="FO78" s="49">
        <v>0</v>
      </c>
      <c r="FP78" s="49">
        <v>492990</v>
      </c>
      <c r="FQ78" s="49">
        <v>0</v>
      </c>
      <c r="FR78" s="49">
        <v>33058050.710000005</v>
      </c>
      <c r="FS78" s="49">
        <v>0</v>
      </c>
      <c r="FT78" s="49">
        <v>362515914.27999967</v>
      </c>
      <c r="FU78" s="49">
        <v>0</v>
      </c>
      <c r="FV78" s="49">
        <v>20155485.830000002</v>
      </c>
      <c r="FW78" s="49">
        <v>0</v>
      </c>
      <c r="FX78" s="49">
        <v>342360428.44999975</v>
      </c>
      <c r="FY78" s="49">
        <v>0</v>
      </c>
      <c r="FZ78" s="49">
        <v>496522996.31950098</v>
      </c>
      <c r="GA78" s="49">
        <v>0</v>
      </c>
      <c r="GB78" s="49">
        <v>14590282.699999999</v>
      </c>
      <c r="GC78" s="49">
        <v>0</v>
      </c>
      <c r="GD78" s="49">
        <v>481932713.61950099</v>
      </c>
      <c r="GE78" s="49">
        <v>0</v>
      </c>
      <c r="GF78" s="49">
        <v>18755836.747849997</v>
      </c>
      <c r="GG78" s="49">
        <v>0</v>
      </c>
      <c r="GH78" s="49">
        <v>0</v>
      </c>
      <c r="GI78" s="49">
        <v>0</v>
      </c>
      <c r="GJ78" s="49">
        <v>0</v>
      </c>
      <c r="GK78" s="49">
        <v>0</v>
      </c>
      <c r="GL78" s="49">
        <v>19922961.240000002</v>
      </c>
      <c r="GM78" s="49">
        <v>0</v>
      </c>
      <c r="GN78" s="49">
        <v>23804607607.156338</v>
      </c>
      <c r="GO78" s="49">
        <v>85123348.73999995</v>
      </c>
      <c r="GP78" s="49">
        <v>0</v>
      </c>
      <c r="GQ78" s="49">
        <v>0</v>
      </c>
      <c r="GR78" s="49">
        <v>0</v>
      </c>
      <c r="GS78" s="49">
        <v>0</v>
      </c>
      <c r="GT78" s="49">
        <v>0</v>
      </c>
      <c r="GU78" s="49">
        <v>0</v>
      </c>
      <c r="GV78" s="49">
        <v>0</v>
      </c>
      <c r="GW78" s="49">
        <v>0</v>
      </c>
      <c r="GX78" s="49">
        <v>0</v>
      </c>
      <c r="GY78" s="49">
        <v>0</v>
      </c>
      <c r="GZ78" s="49">
        <v>0</v>
      </c>
      <c r="HA78" s="49">
        <v>0</v>
      </c>
      <c r="HB78" s="49">
        <v>0</v>
      </c>
      <c r="HC78" s="49">
        <v>0</v>
      </c>
      <c r="HD78" s="49">
        <v>0</v>
      </c>
      <c r="HE78" s="49">
        <v>0</v>
      </c>
      <c r="HF78" s="49">
        <v>0</v>
      </c>
      <c r="HG78" s="49">
        <v>0</v>
      </c>
      <c r="HH78" s="49">
        <v>0</v>
      </c>
      <c r="HI78" s="49">
        <v>0</v>
      </c>
      <c r="HJ78" s="49">
        <v>0</v>
      </c>
      <c r="HK78" s="49">
        <v>0</v>
      </c>
      <c r="HL78" s="49">
        <v>0</v>
      </c>
      <c r="HM78" s="49">
        <v>0</v>
      </c>
      <c r="HN78" s="49">
        <v>0</v>
      </c>
      <c r="HO78" s="49">
        <v>0</v>
      </c>
      <c r="HP78" s="49">
        <v>0</v>
      </c>
      <c r="HQ78" s="49">
        <v>0</v>
      </c>
      <c r="HR78" s="49">
        <v>0</v>
      </c>
      <c r="HS78" s="49">
        <v>0</v>
      </c>
      <c r="HT78" s="49">
        <v>25236393798.855591</v>
      </c>
      <c r="HU78" s="49">
        <v>85127698.779999942</v>
      </c>
      <c r="HV78" s="49">
        <v>25321521497.63559</v>
      </c>
    </row>
    <row r="79" spans="1:230" s="35" customFormat="1">
      <c r="A79" s="59" t="s">
        <v>294</v>
      </c>
      <c r="B79" s="48">
        <v>9003</v>
      </c>
      <c r="C79" s="58" t="s">
        <v>295</v>
      </c>
      <c r="D79" s="49">
        <v>18375443367.580685</v>
      </c>
      <c r="E79" s="49">
        <v>393062291.8599999</v>
      </c>
      <c r="F79" s="49">
        <v>3308794018.693768</v>
      </c>
      <c r="G79" s="49">
        <v>71588317.66244705</v>
      </c>
      <c r="H79" s="49">
        <v>7575999021.7249403</v>
      </c>
      <c r="I79" s="49">
        <v>143946332.97526419</v>
      </c>
      <c r="J79" s="49">
        <v>7490650327.1619749</v>
      </c>
      <c r="K79" s="49">
        <v>177527641.2222887</v>
      </c>
      <c r="L79" s="49">
        <v>901320462.50863111</v>
      </c>
      <c r="M79" s="49">
        <v>493182.64999999898</v>
      </c>
      <c r="N79" s="49">
        <v>2416206140.7700033</v>
      </c>
      <c r="O79" s="49">
        <v>0</v>
      </c>
      <c r="P79" s="49">
        <v>50315672.959999986</v>
      </c>
      <c r="Q79" s="49">
        <v>0</v>
      </c>
      <c r="R79" s="49">
        <v>57705618.260000005</v>
      </c>
      <c r="S79" s="49">
        <v>1032275.12</v>
      </c>
      <c r="T79" s="49">
        <v>19454133.233022004</v>
      </c>
      <c r="U79" s="49">
        <v>0</v>
      </c>
      <c r="V79" s="49">
        <v>18512883.599999998</v>
      </c>
      <c r="W79" s="49">
        <v>0</v>
      </c>
      <c r="X79" s="49">
        <v>505196.53</v>
      </c>
      <c r="Y79" s="49">
        <v>0</v>
      </c>
      <c r="Z79" s="49">
        <v>2127115124.8245988</v>
      </c>
      <c r="AA79" s="49">
        <v>24435812.432999998</v>
      </c>
      <c r="AB79" s="49">
        <v>959041.53999999992</v>
      </c>
      <c r="AC79" s="49">
        <v>0</v>
      </c>
      <c r="AD79" s="49">
        <v>867049865.80270016</v>
      </c>
      <c r="AE79" s="49">
        <v>172745811.52000007</v>
      </c>
      <c r="AF79" s="49">
        <v>0</v>
      </c>
      <c r="AG79" s="49">
        <v>0</v>
      </c>
      <c r="AH79" s="49">
        <v>0</v>
      </c>
      <c r="AI79" s="49">
        <v>0</v>
      </c>
      <c r="AJ79" s="49">
        <v>34058657609.890926</v>
      </c>
      <c r="AK79" s="49">
        <v>822972.66999999993</v>
      </c>
      <c r="AL79" s="49">
        <v>478284245.59491593</v>
      </c>
      <c r="AM79" s="49">
        <v>0</v>
      </c>
      <c r="AN79" s="49">
        <v>9040542191.5547543</v>
      </c>
      <c r="AO79" s="49">
        <v>27177786.249999993</v>
      </c>
      <c r="AP79" s="49">
        <v>21261276204.236561</v>
      </c>
      <c r="AQ79" s="49">
        <v>132628236.87</v>
      </c>
      <c r="AR79" s="49">
        <v>32490058.990000203</v>
      </c>
      <c r="AS79" s="49">
        <v>0</v>
      </c>
      <c r="AT79" s="49">
        <v>1056957400.5795003</v>
      </c>
      <c r="AU79" s="49">
        <v>1162522.706</v>
      </c>
      <c r="AV79" s="49">
        <v>1372632806.8625696</v>
      </c>
      <c r="AW79" s="49">
        <v>24445713.423999999</v>
      </c>
      <c r="AX79" s="49">
        <v>475226.22999999992</v>
      </c>
      <c r="AY79" s="49">
        <v>7623.57</v>
      </c>
      <c r="AZ79" s="49">
        <v>5236964.1999999993</v>
      </c>
      <c r="BA79" s="49">
        <v>0</v>
      </c>
      <c r="BB79" s="49">
        <v>115417659.31079999</v>
      </c>
      <c r="BC79" s="49">
        <v>1530787.9300000013</v>
      </c>
      <c r="BD79" s="49">
        <v>548698201.54967237</v>
      </c>
      <c r="BE79" s="49">
        <v>14762666.001999998</v>
      </c>
      <c r="BF79" s="49">
        <v>6826597.1299999999</v>
      </c>
      <c r="BG79" s="49">
        <v>0</v>
      </c>
      <c r="BH79" s="49">
        <v>92085308.120000005</v>
      </c>
      <c r="BI79" s="49">
        <v>0</v>
      </c>
      <c r="BJ79" s="49">
        <v>766023454.27779996</v>
      </c>
      <c r="BK79" s="49">
        <v>16979078.420000002</v>
      </c>
      <c r="BL79" s="49">
        <v>862458820.78919995</v>
      </c>
      <c r="BM79" s="49">
        <v>441241.1</v>
      </c>
      <c r="BN79" s="49">
        <v>40169483.481300004</v>
      </c>
      <c r="BO79" s="49">
        <v>0</v>
      </c>
      <c r="BP79" s="49">
        <v>22253521.726338092</v>
      </c>
      <c r="BQ79" s="49">
        <v>126944.84</v>
      </c>
      <c r="BR79" s="49">
        <v>6031160.8200000003</v>
      </c>
      <c r="BS79" s="49">
        <v>0</v>
      </c>
      <c r="BT79" s="49">
        <v>0</v>
      </c>
      <c r="BU79" s="49">
        <v>0</v>
      </c>
      <c r="BV79" s="49">
        <v>491985530.40750003</v>
      </c>
      <c r="BW79" s="49">
        <v>1220861.1800000002</v>
      </c>
      <c r="BX79" s="49">
        <v>4324754.29</v>
      </c>
      <c r="BY79" s="49">
        <v>26055</v>
      </c>
      <c r="BZ79" s="49">
        <v>125806510.64999989</v>
      </c>
      <c r="CA79" s="49">
        <v>216762403.49999997</v>
      </c>
      <c r="CB79" s="49">
        <v>50506770.512699634</v>
      </c>
      <c r="CC79" s="49">
        <v>73926.829999999987</v>
      </c>
      <c r="CD79" s="49">
        <v>0</v>
      </c>
      <c r="CE79" s="49">
        <v>0</v>
      </c>
      <c r="CF79" s="49">
        <v>0</v>
      </c>
      <c r="CG79" s="49">
        <v>0</v>
      </c>
      <c r="CH79" s="49">
        <v>0</v>
      </c>
      <c r="CI79" s="49">
        <v>0</v>
      </c>
      <c r="CJ79" s="49">
        <v>5655946537.5347395</v>
      </c>
      <c r="CK79" s="49">
        <v>24511684.23</v>
      </c>
      <c r="CL79" s="49">
        <v>557018131.62504101</v>
      </c>
      <c r="CM79" s="49">
        <v>906144.6100000001</v>
      </c>
      <c r="CN79" s="49">
        <v>174727173.77024302</v>
      </c>
      <c r="CO79" s="49">
        <v>6207.1899999999396</v>
      </c>
      <c r="CP79" s="49">
        <v>0</v>
      </c>
      <c r="CQ79" s="49">
        <v>0</v>
      </c>
      <c r="CR79" s="49">
        <v>159710106.03464413</v>
      </c>
      <c r="CS79" s="49">
        <v>6221.8399999999392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48736999.759999998</v>
      </c>
      <c r="DA79" s="49">
        <v>0</v>
      </c>
      <c r="DB79" s="49">
        <v>1071432.68</v>
      </c>
      <c r="DC79" s="49">
        <v>2070.7399999999998</v>
      </c>
      <c r="DD79" s="49">
        <v>3148424294.0230064</v>
      </c>
      <c r="DE79" s="49">
        <v>7066506.1200000001</v>
      </c>
      <c r="DF79" s="49">
        <v>148421468.56428611</v>
      </c>
      <c r="DG79" s="49">
        <v>0</v>
      </c>
      <c r="DH79" s="49">
        <v>0</v>
      </c>
      <c r="DI79" s="49">
        <v>0</v>
      </c>
      <c r="DJ79" s="49">
        <v>0</v>
      </c>
      <c r="DK79" s="49">
        <v>0</v>
      </c>
      <c r="DL79" s="49">
        <v>803601.28999999992</v>
      </c>
      <c r="DM79" s="49">
        <v>794.62</v>
      </c>
      <c r="DN79" s="49">
        <v>377672469.509413</v>
      </c>
      <c r="DO79" s="49">
        <v>14714156.850000001</v>
      </c>
      <c r="DP79" s="49">
        <v>1865428.04</v>
      </c>
      <c r="DQ79" s="49">
        <v>62589393.935461983</v>
      </c>
      <c r="DR79" s="49">
        <v>0</v>
      </c>
      <c r="DS79" s="49">
        <v>0</v>
      </c>
      <c r="DT79" s="49">
        <v>6102255.4580404535</v>
      </c>
      <c r="DU79" s="49">
        <v>3180.41</v>
      </c>
      <c r="DV79" s="49">
        <v>48793638.303920709</v>
      </c>
      <c r="DW79" s="49">
        <v>1586498.29</v>
      </c>
      <c r="DX79" s="49">
        <v>1441841627.6473446</v>
      </c>
      <c r="DY79" s="49">
        <v>41193.14</v>
      </c>
      <c r="DZ79" s="49">
        <v>0</v>
      </c>
      <c r="EA79" s="49">
        <v>0</v>
      </c>
      <c r="EB79" s="49">
        <v>2645501558.891407</v>
      </c>
      <c r="EC79" s="49">
        <v>6858532.0920000002</v>
      </c>
      <c r="ED79" s="49">
        <v>175233994.75700003</v>
      </c>
      <c r="EE79" s="49">
        <v>4619034.8629999999</v>
      </c>
      <c r="EF79" s="49">
        <v>1238404129.8565149</v>
      </c>
      <c r="EG79" s="49">
        <v>75359455.533999994</v>
      </c>
      <c r="EH79" s="49">
        <v>2771730711.532527</v>
      </c>
      <c r="EI79" s="49">
        <v>12128429.595000001</v>
      </c>
      <c r="EJ79" s="49">
        <v>0</v>
      </c>
      <c r="EK79" s="49">
        <v>0</v>
      </c>
      <c r="EL79" s="49">
        <v>15000</v>
      </c>
      <c r="EM79" s="49">
        <v>0</v>
      </c>
      <c r="EN79" s="49">
        <v>414415724.88700002</v>
      </c>
      <c r="EO79" s="49">
        <v>62742.51</v>
      </c>
      <c r="EP79" s="49">
        <v>11011923.696599999</v>
      </c>
      <c r="EQ79" s="49">
        <v>0</v>
      </c>
      <c r="ER79" s="49">
        <v>0</v>
      </c>
      <c r="ES79" s="49">
        <v>0</v>
      </c>
      <c r="ET79" s="49">
        <v>55656596.829999998</v>
      </c>
      <c r="EU79" s="49">
        <v>14575.32</v>
      </c>
      <c r="EV79" s="49">
        <v>390557441.01800001</v>
      </c>
      <c r="EW79" s="49">
        <v>0</v>
      </c>
      <c r="EX79" s="49">
        <v>11496010499.134378</v>
      </c>
      <c r="EY79" s="49">
        <v>0</v>
      </c>
      <c r="EZ79" s="49">
        <v>56997902.178799994</v>
      </c>
      <c r="FA79" s="49">
        <v>0</v>
      </c>
      <c r="FB79" s="49">
        <v>2643887625.2039495</v>
      </c>
      <c r="FC79" s="49">
        <v>0</v>
      </c>
      <c r="FD79" s="49">
        <v>4008795.5999999996</v>
      </c>
      <c r="FE79" s="49">
        <v>104356.54</v>
      </c>
      <c r="FF79" s="49">
        <v>298020.09000000003</v>
      </c>
      <c r="FG79" s="49">
        <v>0</v>
      </c>
      <c r="FH79" s="49">
        <v>64194683.124800004</v>
      </c>
      <c r="FI79" s="49">
        <v>0</v>
      </c>
      <c r="FJ79" s="49">
        <v>379119445.76440001</v>
      </c>
      <c r="FK79" s="49">
        <v>0</v>
      </c>
      <c r="FL79" s="49">
        <v>125400538.37619042</v>
      </c>
      <c r="FM79" s="49">
        <v>0.1</v>
      </c>
      <c r="FN79" s="49">
        <v>48327536070.793175</v>
      </c>
      <c r="FO79" s="49">
        <v>54475338.080000013</v>
      </c>
      <c r="FP79" s="49">
        <v>1013444634.1220002</v>
      </c>
      <c r="FQ79" s="49">
        <v>0</v>
      </c>
      <c r="FR79" s="49">
        <v>320686668.55004102</v>
      </c>
      <c r="FS79" s="49">
        <v>0</v>
      </c>
      <c r="FT79" s="49">
        <v>16002818897.654623</v>
      </c>
      <c r="FU79" s="49">
        <v>0</v>
      </c>
      <c r="FV79" s="49">
        <v>1729994873.4141622</v>
      </c>
      <c r="FW79" s="49">
        <v>0</v>
      </c>
      <c r="FX79" s="49">
        <v>14272824024.240461</v>
      </c>
      <c r="FY79" s="49">
        <v>0</v>
      </c>
      <c r="FZ79" s="49">
        <v>30990585870.466526</v>
      </c>
      <c r="GA79" s="49">
        <v>54475338.080000013</v>
      </c>
      <c r="GB79" s="49">
        <v>4434702868.1917667</v>
      </c>
      <c r="GC79" s="49">
        <v>10005150.969999999</v>
      </c>
      <c r="GD79" s="49">
        <v>26555883002.27475</v>
      </c>
      <c r="GE79" s="49">
        <v>44470187.110000014</v>
      </c>
      <c r="GF79" s="49">
        <v>479953845.89383572</v>
      </c>
      <c r="GG79" s="49">
        <v>413465.73000000004</v>
      </c>
      <c r="GH79" s="49">
        <v>646631009.13</v>
      </c>
      <c r="GI79" s="49">
        <v>0</v>
      </c>
      <c r="GJ79" s="49">
        <v>710180.22999999986</v>
      </c>
      <c r="GK79" s="49">
        <v>0</v>
      </c>
      <c r="GL79" s="49">
        <v>19922961.240000002</v>
      </c>
      <c r="GM79" s="49">
        <v>0</v>
      </c>
      <c r="GN79" s="49">
        <v>23804607607.156338</v>
      </c>
      <c r="GO79" s="49">
        <v>85123348.73999995</v>
      </c>
      <c r="GP79" s="49">
        <v>0</v>
      </c>
      <c r="GQ79" s="49">
        <v>0</v>
      </c>
      <c r="GR79" s="49">
        <v>0</v>
      </c>
      <c r="GS79" s="49">
        <v>0</v>
      </c>
      <c r="GT79" s="49">
        <v>0</v>
      </c>
      <c r="GU79" s="49">
        <v>0</v>
      </c>
      <c r="GV79" s="49">
        <v>0</v>
      </c>
      <c r="GW79" s="49">
        <v>0</v>
      </c>
      <c r="GX79" s="49">
        <v>0</v>
      </c>
      <c r="GY79" s="49">
        <v>0</v>
      </c>
      <c r="GZ79" s="49">
        <v>0</v>
      </c>
      <c r="HA79" s="49">
        <v>0</v>
      </c>
      <c r="HB79" s="49">
        <v>0</v>
      </c>
      <c r="HC79" s="49">
        <v>0</v>
      </c>
      <c r="HD79" s="49">
        <v>0</v>
      </c>
      <c r="HE79" s="49">
        <v>0</v>
      </c>
      <c r="HF79" s="49">
        <v>0</v>
      </c>
      <c r="HG79" s="49">
        <v>0</v>
      </c>
      <c r="HH79" s="49">
        <v>0</v>
      </c>
      <c r="HI79" s="49">
        <v>0</v>
      </c>
      <c r="HJ79" s="49">
        <v>0</v>
      </c>
      <c r="HK79" s="49">
        <v>0</v>
      </c>
      <c r="HL79" s="49">
        <v>0</v>
      </c>
      <c r="HM79" s="49">
        <v>0</v>
      </c>
      <c r="HN79" s="49">
        <v>0</v>
      </c>
      <c r="HO79" s="49">
        <v>0</v>
      </c>
      <c r="HP79" s="49">
        <v>0</v>
      </c>
      <c r="HQ79" s="49">
        <v>0</v>
      </c>
      <c r="HR79" s="49">
        <v>0</v>
      </c>
      <c r="HS79" s="49">
        <v>0</v>
      </c>
      <c r="HT79" s="49">
        <v>202796669418.43988</v>
      </c>
      <c r="HU79" s="49">
        <v>1380531524.9544621</v>
      </c>
      <c r="HV79" s="49">
        <v>204177200943.39432</v>
      </c>
    </row>
    <row r="80" spans="1:230" s="35" customFormat="1">
      <c r="A80" s="53"/>
      <c r="B80" s="53"/>
      <c r="C80" s="53"/>
    </row>
    <row r="81" spans="1:3" s="35" customFormat="1">
      <c r="A81" s="53"/>
      <c r="B81" s="53"/>
      <c r="C81" s="53"/>
    </row>
    <row r="82" spans="1:3" s="35" customFormat="1">
      <c r="A82" s="53"/>
      <c r="B82" s="53"/>
      <c r="C82" s="53"/>
    </row>
    <row r="83" spans="1:3" s="35" customFormat="1">
      <c r="A83" s="53"/>
      <c r="B83" s="53"/>
      <c r="C83" s="53"/>
    </row>
    <row r="84" spans="1:3" s="35" customFormat="1">
      <c r="A84" s="53"/>
      <c r="B84" s="53"/>
      <c r="C84" s="53"/>
    </row>
    <row r="85" spans="1:3" s="35" customFormat="1">
      <c r="A85" s="53"/>
      <c r="B85" s="53"/>
      <c r="C85" s="53"/>
    </row>
    <row r="86" spans="1:3" s="35" customFormat="1">
      <c r="A86" s="53"/>
      <c r="B86" s="53"/>
      <c r="C86" s="53"/>
    </row>
    <row r="87" spans="1:3" s="35" customFormat="1">
      <c r="A87" s="53"/>
      <c r="B87" s="53"/>
      <c r="C87" s="53"/>
    </row>
    <row r="88" spans="1:3" s="35" customFormat="1">
      <c r="A88" s="53"/>
      <c r="B88" s="53"/>
      <c r="C88" s="53"/>
    </row>
    <row r="89" spans="1:3" s="35" customFormat="1">
      <c r="A89" s="53"/>
      <c r="B89" s="53"/>
      <c r="C89" s="53"/>
    </row>
    <row r="90" spans="1:3" s="35" customFormat="1">
      <c r="A90" s="53"/>
      <c r="B90" s="53"/>
      <c r="C90" s="53"/>
    </row>
    <row r="91" spans="1:3" s="35" customFormat="1">
      <c r="A91" s="53"/>
      <c r="B91" s="53"/>
      <c r="C91" s="53"/>
    </row>
    <row r="92" spans="1:3" s="35" customFormat="1">
      <c r="A92" s="53"/>
      <c r="B92" s="53"/>
      <c r="C92" s="53"/>
    </row>
    <row r="93" spans="1:3" s="35" customFormat="1">
      <c r="A93" s="53"/>
      <c r="B93" s="53"/>
      <c r="C93" s="53"/>
    </row>
    <row r="94" spans="1:3" s="35" customFormat="1">
      <c r="A94" s="53"/>
      <c r="B94" s="53"/>
      <c r="C94" s="53"/>
    </row>
    <row r="95" spans="1:3" s="35" customFormat="1">
      <c r="A95" s="53"/>
      <c r="B95" s="53"/>
      <c r="C95" s="53"/>
    </row>
    <row r="96" spans="1:3" s="35" customFormat="1">
      <c r="A96" s="53"/>
      <c r="B96" s="53"/>
      <c r="C96" s="53"/>
    </row>
    <row r="97" spans="1:3" s="35" customFormat="1">
      <c r="A97" s="53"/>
      <c r="B97" s="53"/>
      <c r="C97" s="53"/>
    </row>
    <row r="98" spans="1:3" s="35" customFormat="1">
      <c r="A98" s="53"/>
      <c r="B98" s="53"/>
      <c r="C98" s="53"/>
    </row>
    <row r="99" spans="1:3" s="35" customFormat="1">
      <c r="A99" s="53"/>
      <c r="B99" s="53"/>
      <c r="C99" s="53"/>
    </row>
    <row r="100" spans="1:3" s="35" customFormat="1">
      <c r="A100" s="53"/>
      <c r="B100" s="53"/>
      <c r="C100" s="53"/>
    </row>
    <row r="101" spans="1:3" s="35" customFormat="1">
      <c r="A101" s="53"/>
      <c r="B101" s="53"/>
      <c r="C101" s="53"/>
    </row>
    <row r="102" spans="1:3" s="35" customFormat="1">
      <c r="A102" s="53"/>
      <c r="B102" s="53"/>
      <c r="C102" s="53"/>
    </row>
    <row r="103" spans="1:3" s="35" customFormat="1">
      <c r="A103" s="53"/>
      <c r="B103" s="53"/>
      <c r="C103" s="53"/>
    </row>
    <row r="104" spans="1:3" s="35" customFormat="1">
      <c r="A104" s="53"/>
      <c r="B104" s="53"/>
      <c r="C104" s="53"/>
    </row>
    <row r="105" spans="1:3" s="35" customFormat="1">
      <c r="A105" s="53"/>
      <c r="B105" s="53"/>
      <c r="C105" s="53"/>
    </row>
    <row r="106" spans="1:3" s="35" customFormat="1">
      <c r="A106" s="53"/>
      <c r="B106" s="53"/>
      <c r="C106" s="53"/>
    </row>
    <row r="107" spans="1:3" s="35" customFormat="1">
      <c r="A107" s="53"/>
      <c r="B107" s="53"/>
      <c r="C107" s="53"/>
    </row>
    <row r="108" spans="1:3" s="35" customFormat="1">
      <c r="A108" s="53"/>
      <c r="B108" s="53"/>
      <c r="C108" s="53"/>
    </row>
    <row r="109" spans="1:3" s="35" customFormat="1">
      <c r="A109" s="53"/>
      <c r="B109" s="53"/>
      <c r="C109" s="53"/>
    </row>
    <row r="110" spans="1:3" s="35" customFormat="1">
      <c r="A110" s="53"/>
      <c r="B110" s="53"/>
      <c r="C110" s="53"/>
    </row>
    <row r="111" spans="1:3" s="35" customFormat="1">
      <c r="A111" s="53"/>
      <c r="B111" s="53"/>
      <c r="C111" s="53"/>
    </row>
    <row r="112" spans="1:3" s="35" customFormat="1">
      <c r="A112" s="53"/>
      <c r="B112" s="53"/>
      <c r="C112" s="53"/>
    </row>
    <row r="113" spans="1:3" s="35" customFormat="1">
      <c r="A113" s="53"/>
      <c r="B113" s="53"/>
      <c r="C113" s="53"/>
    </row>
    <row r="114" spans="1:3" s="35" customFormat="1">
      <c r="A114" s="53"/>
      <c r="B114" s="53"/>
      <c r="C114" s="53"/>
    </row>
    <row r="115" spans="1:3" s="35" customFormat="1">
      <c r="A115" s="53"/>
      <c r="B115" s="53"/>
      <c r="C115" s="53"/>
    </row>
    <row r="116" spans="1:3" s="35" customFormat="1">
      <c r="A116" s="53"/>
      <c r="B116" s="53"/>
      <c r="C116" s="53"/>
    </row>
    <row r="117" spans="1:3" s="35" customFormat="1">
      <c r="A117" s="53"/>
      <c r="B117" s="53"/>
      <c r="C117" s="53"/>
    </row>
    <row r="118" spans="1:3" s="35" customFormat="1">
      <c r="A118" s="53"/>
      <c r="B118" s="53"/>
      <c r="C118" s="53"/>
    </row>
    <row r="119" spans="1:3" s="35" customFormat="1">
      <c r="A119" s="53"/>
      <c r="B119" s="53"/>
      <c r="C119" s="53"/>
    </row>
    <row r="120" spans="1:3" s="35" customFormat="1">
      <c r="A120" s="53"/>
      <c r="B120" s="53"/>
      <c r="C120" s="53"/>
    </row>
    <row r="121" spans="1:3" s="35" customFormat="1">
      <c r="A121" s="53"/>
      <c r="B121" s="53"/>
      <c r="C121" s="53"/>
    </row>
    <row r="122" spans="1:3" s="35" customFormat="1">
      <c r="A122" s="53"/>
      <c r="B122" s="53"/>
      <c r="C122" s="53"/>
    </row>
    <row r="123" spans="1:3" s="35" customFormat="1">
      <c r="A123" s="53"/>
      <c r="B123" s="53"/>
      <c r="C123" s="53"/>
    </row>
    <row r="124" spans="1:3" s="35" customFormat="1">
      <c r="A124" s="53"/>
      <c r="B124" s="53"/>
      <c r="C124" s="53"/>
    </row>
    <row r="125" spans="1:3" s="35" customFormat="1">
      <c r="A125" s="53"/>
      <c r="B125" s="53"/>
      <c r="C125" s="53"/>
    </row>
    <row r="126" spans="1:3" s="35" customFormat="1">
      <c r="A126" s="53"/>
      <c r="B126" s="53"/>
      <c r="C126" s="53"/>
    </row>
    <row r="127" spans="1:3" s="35" customFormat="1">
      <c r="A127" s="53"/>
      <c r="B127" s="53"/>
      <c r="C127" s="53"/>
    </row>
    <row r="128" spans="1:3" s="35" customFormat="1">
      <c r="A128" s="53"/>
      <c r="B128" s="53"/>
      <c r="C128" s="53"/>
    </row>
    <row r="129" spans="1:230" s="35" customFormat="1">
      <c r="A129" s="53"/>
      <c r="B129" s="53"/>
      <c r="C129" s="53"/>
    </row>
    <row r="130" spans="1:230" s="35" customFormat="1">
      <c r="A130" s="53"/>
      <c r="B130" s="53"/>
      <c r="C130" s="53"/>
    </row>
    <row r="131" spans="1:230" s="35" customFormat="1">
      <c r="A131" s="53"/>
      <c r="B131" s="53"/>
      <c r="C131" s="53"/>
    </row>
    <row r="132" spans="1:230" s="35" customFormat="1">
      <c r="A132" s="53"/>
      <c r="B132" s="53"/>
      <c r="C132" s="53"/>
    </row>
    <row r="133" spans="1:230" s="35" customFormat="1">
      <c r="A133" s="53"/>
      <c r="B133" s="53"/>
      <c r="C133" s="53"/>
    </row>
    <row r="134" spans="1:230" s="35" customFormat="1">
      <c r="A134" s="53"/>
      <c r="B134" s="53"/>
      <c r="C134" s="53"/>
    </row>
    <row r="135" spans="1:230" s="35" customFormat="1">
      <c r="A135" s="53"/>
      <c r="B135" s="53"/>
      <c r="C135" s="53"/>
    </row>
    <row r="136" spans="1:230" s="35" customFormat="1">
      <c r="A136" s="53"/>
      <c r="B136" s="53"/>
      <c r="C136" s="53"/>
    </row>
    <row r="137" spans="1:230" s="35" customFormat="1">
      <c r="A137" s="53"/>
      <c r="B137" s="53"/>
      <c r="C137" s="53"/>
    </row>
    <row r="138" spans="1:230" s="35" customFormat="1">
      <c r="A138" s="53"/>
      <c r="B138" s="53"/>
      <c r="C138" s="53"/>
    </row>
    <row r="139" spans="1:230" s="35" customFormat="1"/>
    <row r="140" spans="1:230" s="35" customFormat="1"/>
    <row r="141" spans="1:230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</row>
    <row r="142" spans="1:230" s="35" customFormat="1"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</row>
    <row r="143" spans="1:230" s="35" customFormat="1"/>
    <row r="144" spans="1:230" s="35" customFormat="1"/>
    <row r="145" spans="1:3" s="35" customFormat="1"/>
    <row r="146" spans="1:3" s="35" customFormat="1">
      <c r="A146" s="53"/>
      <c r="B146" s="53"/>
      <c r="C146" s="53"/>
    </row>
    <row r="147" spans="1:3" s="35" customFormat="1">
      <c r="A147" s="53"/>
      <c r="B147" s="53"/>
      <c r="C147" s="53"/>
    </row>
    <row r="148" spans="1:3" s="35" customFormat="1">
      <c r="A148" s="53"/>
      <c r="B148" s="53"/>
      <c r="C148" s="53"/>
    </row>
    <row r="149" spans="1:3" s="35" customFormat="1">
      <c r="A149" s="53"/>
      <c r="B149" s="53"/>
      <c r="C149" s="53"/>
    </row>
    <row r="150" spans="1:3" s="35" customFormat="1">
      <c r="A150" s="53"/>
      <c r="B150" s="53"/>
      <c r="C150" s="53"/>
    </row>
    <row r="151" spans="1:3" s="35" customFormat="1">
      <c r="A151" s="53"/>
      <c r="B151" s="53"/>
      <c r="C151" s="53"/>
    </row>
    <row r="152" spans="1:3" s="35" customFormat="1">
      <c r="A152" s="53"/>
      <c r="B152" s="53"/>
      <c r="C152" s="53"/>
    </row>
    <row r="153" spans="1:3" s="35" customFormat="1">
      <c r="A153" s="53"/>
      <c r="B153" s="53"/>
      <c r="C153" s="53"/>
    </row>
    <row r="154" spans="1:3" s="35" customFormat="1">
      <c r="A154" s="53"/>
      <c r="B154" s="53"/>
      <c r="C154" s="53"/>
    </row>
    <row r="155" spans="1:3" s="35" customFormat="1">
      <c r="A155" s="53"/>
      <c r="B155" s="53"/>
      <c r="C155" s="53"/>
    </row>
    <row r="156" spans="1:3" s="35" customFormat="1">
      <c r="A156" s="53"/>
      <c r="B156" s="53"/>
      <c r="C156" s="53"/>
    </row>
    <row r="157" spans="1:3" s="35" customFormat="1">
      <c r="A157" s="53"/>
      <c r="B157" s="53"/>
      <c r="C157" s="53"/>
    </row>
    <row r="158" spans="1:3" s="35" customFormat="1">
      <c r="A158" s="53"/>
      <c r="B158" s="53"/>
      <c r="C158" s="53"/>
    </row>
    <row r="159" spans="1:3" s="35" customFormat="1">
      <c r="A159" s="53"/>
      <c r="B159" s="53"/>
      <c r="C159" s="53"/>
    </row>
    <row r="160" spans="1:3" s="35" customFormat="1">
      <c r="A160" s="53"/>
      <c r="B160" s="53"/>
      <c r="C160" s="53"/>
    </row>
    <row r="161" spans="1:242" s="35" customFormat="1">
      <c r="A161" s="53"/>
      <c r="B161" s="53"/>
      <c r="C161" s="53"/>
    </row>
    <row r="162" spans="1:242" s="35" customFormat="1">
      <c r="A162" s="53"/>
      <c r="B162" s="53"/>
      <c r="C162" s="53"/>
    </row>
    <row r="163" spans="1:242" s="35" customFormat="1">
      <c r="A163" s="53"/>
      <c r="B163" s="53"/>
      <c r="C163" s="5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</row>
  </sheetData>
  <mergeCells count="113">
    <mergeCell ref="D5:E5"/>
    <mergeCell ref="F5:G5"/>
    <mergeCell ref="H5:I5"/>
    <mergeCell ref="J5:K5"/>
    <mergeCell ref="L5:M5"/>
    <mergeCell ref="N5:O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BX5:BY5"/>
    <mergeCell ref="BZ5:CA5"/>
    <mergeCell ref="CB5:CC5"/>
    <mergeCell ref="CD5:CE5"/>
    <mergeCell ref="CF5:CG5"/>
    <mergeCell ref="CH5:CI5"/>
    <mergeCell ref="BL5:BM5"/>
    <mergeCell ref="BN5:BO5"/>
    <mergeCell ref="BP5:BQ5"/>
    <mergeCell ref="BR5:BS5"/>
    <mergeCell ref="BT5:BU5"/>
    <mergeCell ref="BV5:BW5"/>
    <mergeCell ref="CV5:CW5"/>
    <mergeCell ref="CX5:CY5"/>
    <mergeCell ref="CZ5:DA5"/>
    <mergeCell ref="DB5:DC5"/>
    <mergeCell ref="DD5:DE5"/>
    <mergeCell ref="DF5:DG5"/>
    <mergeCell ref="CJ5:CK5"/>
    <mergeCell ref="CL5:CM5"/>
    <mergeCell ref="CN5:CO5"/>
    <mergeCell ref="CP5:CQ5"/>
    <mergeCell ref="CR5:CS5"/>
    <mergeCell ref="CT5:CU5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ER5:ES5"/>
    <mergeCell ref="ET5:EU5"/>
    <mergeCell ref="EV5:EW5"/>
    <mergeCell ref="EX5:EY5"/>
    <mergeCell ref="EZ5:FA5"/>
    <mergeCell ref="FB5:FC5"/>
    <mergeCell ref="EF5:EG5"/>
    <mergeCell ref="EH5:EI5"/>
    <mergeCell ref="EJ5:EK5"/>
    <mergeCell ref="EL5:EM5"/>
    <mergeCell ref="EN5:EO5"/>
    <mergeCell ref="EP5:EQ5"/>
    <mergeCell ref="FP5:FQ5"/>
    <mergeCell ref="FR5:FS5"/>
    <mergeCell ref="FT5:FU5"/>
    <mergeCell ref="FV5:FW5"/>
    <mergeCell ref="FX5:FY5"/>
    <mergeCell ref="FZ5:GA5"/>
    <mergeCell ref="FD5:FE5"/>
    <mergeCell ref="FF5:FG5"/>
    <mergeCell ref="FH5:FI5"/>
    <mergeCell ref="FJ5:FK5"/>
    <mergeCell ref="FL5:FM5"/>
    <mergeCell ref="FN5:FO5"/>
    <mergeCell ref="GN5:GO5"/>
    <mergeCell ref="GP5:GQ5"/>
    <mergeCell ref="GR5:GS5"/>
    <mergeCell ref="GT5:GU5"/>
    <mergeCell ref="GV5:GW5"/>
    <mergeCell ref="GX5:GY5"/>
    <mergeCell ref="GB5:GC5"/>
    <mergeCell ref="GD5:GE5"/>
    <mergeCell ref="GF5:GG5"/>
    <mergeCell ref="GH5:GI5"/>
    <mergeCell ref="GJ5:GK5"/>
    <mergeCell ref="GL5:GM5"/>
    <mergeCell ref="HL5:HM5"/>
    <mergeCell ref="HN5:HO5"/>
    <mergeCell ref="HP5:HQ5"/>
    <mergeCell ref="HR5:HS5"/>
    <mergeCell ref="HT5:HU5"/>
    <mergeCell ref="GZ5:HA5"/>
    <mergeCell ref="HB5:HC5"/>
    <mergeCell ref="HD5:HE5"/>
    <mergeCell ref="HF5:HG5"/>
    <mergeCell ref="HH5:HI5"/>
    <mergeCell ref="HJ5:HK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33</vt:i4>
      </vt:variant>
      <vt:variant>
        <vt:lpstr>Adlandırılmış Aralıklar</vt:lpstr>
      </vt:variant>
      <vt:variant>
        <vt:i4>1</vt:i4>
      </vt:variant>
    </vt:vector>
  </HeadingPairs>
  <TitlesOfParts>
    <vt:vector size="34" baseType="lpstr">
      <vt:lpstr>Genel</vt:lpstr>
      <vt:lpstr>Branş Bazlı Analiz</vt:lpstr>
      <vt:lpstr>Karşılaştırmalı Prim Üretimi</vt:lpstr>
      <vt:lpstr>Hayatdışı</vt:lpstr>
      <vt:lpstr>Hayat</vt:lpstr>
      <vt:lpstr>Kaza</vt:lpstr>
      <vt:lpstr>Hastalık-Sağlık</vt:lpstr>
      <vt:lpstr>Kara Araçları</vt:lpstr>
      <vt:lpstr>Kasko</vt:lpstr>
      <vt:lpstr>Raylı Araçlar</vt:lpstr>
      <vt:lpstr>Hava Araçları</vt:lpstr>
      <vt:lpstr>Su Araçları</vt:lpstr>
      <vt:lpstr>Nakliyat</vt:lpstr>
      <vt:lpstr>Yangın ve Doğal Afetler</vt:lpstr>
      <vt:lpstr>Genel Zararlar</vt:lpstr>
      <vt:lpstr>Kara Araçları Sorumluluk</vt:lpstr>
      <vt:lpstr>Trafik</vt:lpstr>
      <vt:lpstr>Hava Araçları Sorumluluk</vt:lpstr>
      <vt:lpstr>Su Araçları Sorumluluk</vt:lpstr>
      <vt:lpstr>Genel Sorumluluk</vt:lpstr>
      <vt:lpstr>Kredi</vt:lpstr>
      <vt:lpstr>Kefalet</vt:lpstr>
      <vt:lpstr>Finansal Kayıplar</vt:lpstr>
      <vt:lpstr>Hukuksal Koruma</vt:lpstr>
      <vt:lpstr>Destek</vt:lpstr>
      <vt:lpstr>Dev.Dest.Tarım Sigortaları</vt:lpstr>
      <vt:lpstr>Mühendislik Sigortaları</vt:lpstr>
      <vt:lpstr>H-Hayat Toplam</vt:lpstr>
      <vt:lpstr>H-Hastalık Sağlık</vt:lpstr>
      <vt:lpstr>Hayat Grubu Toplam</vt:lpstr>
      <vt:lpstr>Direkt</vt:lpstr>
      <vt:lpstr>Endirekt</vt:lpstr>
      <vt:lpstr>Toplam</vt:lpstr>
      <vt:lpstr>Branşlar4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2025-03-23T15:13:19Z</dcterms:created>
  <dcterms:modified xsi:type="dcterms:W3CDTF">2025-03-23T15:33:23Z</dcterms:modified>
</cp:coreProperties>
</file>